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0" windowWidth="14175" windowHeight="7440"/>
  </bookViews>
  <sheets>
    <sheet name="на 01.07.2018" sheetId="7" r:id="rId1"/>
  </sheets>
  <definedNames>
    <definedName name="_GoBack" localSheetId="0">'на 01.07.2018'!#REF!</definedName>
    <definedName name="_xlnm.Print_Titles" localSheetId="0">'на 01.07.2018'!$9:$10</definedName>
    <definedName name="_xlnm.Print_Area" localSheetId="0">'на 01.07.2018'!$A$3:$E$179</definedName>
  </definedNames>
  <calcPr calcId="144525"/>
</workbook>
</file>

<file path=xl/calcChain.xml><?xml version="1.0" encoding="utf-8"?>
<calcChain xmlns="http://schemas.openxmlformats.org/spreadsheetml/2006/main">
  <c r="F44" i="7" l="1"/>
  <c r="F43" i="7"/>
  <c r="F41" i="7"/>
  <c r="F19" i="7"/>
  <c r="F16" i="7"/>
  <c r="F12" i="7"/>
  <c r="F14" i="7"/>
  <c r="F13" i="7"/>
  <c r="D17" i="7" l="1"/>
  <c r="E17" i="7"/>
  <c r="D18" i="7"/>
  <c r="E18" i="7"/>
  <c r="D19" i="7"/>
  <c r="E19" i="7"/>
  <c r="D20" i="7"/>
  <c r="E20" i="7"/>
  <c r="C17" i="7"/>
  <c r="C18" i="7"/>
  <c r="C19" i="7"/>
  <c r="C20" i="7"/>
  <c r="D42" i="7"/>
  <c r="E42" i="7"/>
  <c r="D43" i="7"/>
  <c r="E43" i="7"/>
  <c r="D44" i="7"/>
  <c r="E44" i="7"/>
  <c r="D45" i="7"/>
  <c r="E45" i="7"/>
  <c r="C42" i="7"/>
  <c r="C43" i="7"/>
  <c r="C44" i="7"/>
  <c r="C45" i="7"/>
  <c r="C76" i="7"/>
  <c r="D76" i="7"/>
  <c r="E76" i="7"/>
  <c r="D102" i="7"/>
  <c r="E102" i="7"/>
  <c r="D103" i="7"/>
  <c r="E103" i="7"/>
  <c r="D104" i="7"/>
  <c r="E104" i="7"/>
  <c r="D105" i="7"/>
  <c r="E105" i="7"/>
  <c r="C102" i="7"/>
  <c r="C103" i="7"/>
  <c r="C104" i="7"/>
  <c r="C105" i="7"/>
  <c r="D122" i="7"/>
  <c r="E122" i="7"/>
  <c r="D123" i="7"/>
  <c r="E123" i="7"/>
  <c r="D124" i="7"/>
  <c r="E124" i="7"/>
  <c r="D125" i="7"/>
  <c r="E125" i="7"/>
  <c r="C122" i="7"/>
  <c r="C123" i="7"/>
  <c r="C124" i="7"/>
  <c r="C125" i="7"/>
  <c r="E156" i="7"/>
  <c r="D156" i="7"/>
  <c r="C156" i="7"/>
  <c r="F110" i="7" l="1"/>
  <c r="E192" i="7" l="1"/>
  <c r="E189" i="7"/>
  <c r="E188" i="7"/>
  <c r="C188" i="7"/>
  <c r="C190" i="7" s="1"/>
  <c r="E187" i="7"/>
  <c r="E186" i="7"/>
  <c r="E184" i="7"/>
  <c r="E183" i="7"/>
  <c r="E182" i="7"/>
  <c r="C181" i="7"/>
  <c r="E161" i="7"/>
  <c r="D161" i="7"/>
  <c r="C161" i="7"/>
  <c r="E151" i="7"/>
  <c r="D151" i="7"/>
  <c r="C151" i="7"/>
  <c r="E146" i="7"/>
  <c r="D146" i="7"/>
  <c r="C146" i="7"/>
  <c r="F144" i="7"/>
  <c r="E141" i="7"/>
  <c r="D141" i="7"/>
  <c r="C141" i="7"/>
  <c r="E136" i="7"/>
  <c r="D136" i="7"/>
  <c r="C136" i="7"/>
  <c r="E131" i="7"/>
  <c r="D131" i="7"/>
  <c r="C131" i="7"/>
  <c r="E126" i="7"/>
  <c r="D126" i="7"/>
  <c r="C126" i="7"/>
  <c r="F124" i="7"/>
  <c r="F123" i="7"/>
  <c r="E116" i="7"/>
  <c r="D116" i="7"/>
  <c r="C116" i="7"/>
  <c r="E111" i="7"/>
  <c r="D111" i="7"/>
  <c r="C111" i="7"/>
  <c r="E106" i="7"/>
  <c r="D106" i="7"/>
  <c r="C106" i="7"/>
  <c r="F105" i="7"/>
  <c r="F104" i="7"/>
  <c r="F103" i="7"/>
  <c r="E96" i="7"/>
  <c r="D96" i="7"/>
  <c r="C96" i="7"/>
  <c r="E91" i="7"/>
  <c r="D91" i="7"/>
  <c r="C91" i="7"/>
  <c r="E86" i="7"/>
  <c r="D86" i="7"/>
  <c r="C86" i="7"/>
  <c r="E81" i="7"/>
  <c r="D81" i="7"/>
  <c r="C81" i="7"/>
  <c r="E71" i="7"/>
  <c r="D71" i="7"/>
  <c r="C71" i="7"/>
  <c r="E66" i="7"/>
  <c r="D66" i="7"/>
  <c r="C66" i="7"/>
  <c r="E61" i="7"/>
  <c r="D61" i="7"/>
  <c r="C61" i="7"/>
  <c r="E56" i="7"/>
  <c r="D56" i="7"/>
  <c r="C56" i="7"/>
  <c r="E51" i="7"/>
  <c r="D51" i="7"/>
  <c r="C51" i="7"/>
  <c r="E46" i="7"/>
  <c r="D46" i="7"/>
  <c r="C46" i="7"/>
  <c r="E36" i="7"/>
  <c r="D36" i="7"/>
  <c r="C36" i="7"/>
  <c r="E31" i="7"/>
  <c r="D31" i="7"/>
  <c r="C31" i="7"/>
  <c r="E26" i="7"/>
  <c r="D26" i="7"/>
  <c r="C26" i="7"/>
  <c r="H24" i="7"/>
  <c r="H23" i="7"/>
  <c r="H22" i="7"/>
  <c r="E21" i="7"/>
  <c r="E16" i="7" s="1"/>
  <c r="D21" i="7"/>
  <c r="D16" i="7" s="1"/>
  <c r="C21" i="7"/>
  <c r="E15" i="7"/>
  <c r="C15" i="7"/>
  <c r="D14" i="7"/>
  <c r="F23" i="7"/>
  <c r="C13" i="7"/>
  <c r="D13" i="7"/>
  <c r="D12" i="7"/>
  <c r="E101" i="7" l="1"/>
  <c r="F101" i="7" s="1"/>
  <c r="E41" i="7"/>
  <c r="D121" i="7"/>
  <c r="D101" i="7"/>
  <c r="D41" i="7"/>
  <c r="C101" i="7"/>
  <c r="C41" i="7"/>
  <c r="C16" i="7"/>
  <c r="E190" i="7"/>
  <c r="C121" i="7"/>
  <c r="E121" i="7"/>
  <c r="F121" i="7" s="1"/>
  <c r="D15" i="7"/>
  <c r="E13" i="7"/>
  <c r="C12" i="7"/>
  <c r="E12" i="7"/>
  <c r="C14" i="7"/>
  <c r="E181" i="7"/>
  <c r="F24" i="7"/>
  <c r="F22" i="7" s="1"/>
  <c r="E185" i="7"/>
  <c r="E14" i="7"/>
  <c r="C11" i="7" l="1"/>
  <c r="E11" i="7"/>
  <c r="E180" i="7"/>
  <c r="D11" i="7"/>
  <c r="G20" i="7"/>
</calcChain>
</file>

<file path=xl/sharedStrings.xml><?xml version="1.0" encoding="utf-8"?>
<sst xmlns="http://schemas.openxmlformats.org/spreadsheetml/2006/main" count="204" uniqueCount="56">
  <si>
    <t>Источники финансирования</t>
  </si>
  <si>
    <t xml:space="preserve">всего                 </t>
  </si>
  <si>
    <t>федеральный бюджет</t>
  </si>
  <si>
    <t>внебюджетные источники</t>
  </si>
  <si>
    <t>Наименование муниципальной программы, подпрограммы муниципальной программы, основного мероприятия, мероприятия ВЦП</t>
  </si>
  <si>
    <t>Муниципальная программа города Волгодонска "Развитие образования в городе Волгодонске"</t>
  </si>
  <si>
    <t>Объем расходов (тыс.руб.), предусмотренных</t>
  </si>
  <si>
    <t xml:space="preserve"> муниципальной программой </t>
  </si>
  <si>
    <t>Кассовые расходы (тыс.руб.)</t>
  </si>
  <si>
    <t>областной бюджет</t>
  </si>
  <si>
    <t>федеральный бюджет,</t>
  </si>
  <si>
    <t>местный бюджет,</t>
  </si>
  <si>
    <t>областной бюджет,</t>
  </si>
  <si>
    <t>местный бюджет</t>
  </si>
  <si>
    <t>СВЕДЕНИЯ</t>
  </si>
  <si>
    <t>Подпрограмма 1 "Дошкольное образование"</t>
  </si>
  <si>
    <t>Основное мероприятие 1.1. Обеспечение гарантий предоставления доступного и качественного дошкольного образования</t>
  </si>
  <si>
    <t>Основное мероприятие 1.2. Обеспечение первичных мер пожарной безопасности</t>
  </si>
  <si>
    <t>Основное мероприятия 1.4. Мероприятия по модернизации региональных систем дошкольного образования</t>
  </si>
  <si>
    <t>Подпрограмма 2 «Общее образование»</t>
  </si>
  <si>
    <t>Основное мероприятие 2.1. Обеспечение гарантий предоставления доступного и качественного общего образования</t>
  </si>
  <si>
    <t>Основное мероприятие 2.2. Обеспечение первичных мер пожарной безопасности</t>
  </si>
  <si>
    <t xml:space="preserve">Основное мероприятие 2.3. Софинансирование расходов на оплату услуг доступа к информационно-телеккомуникационной сети «Интернет»
</t>
  </si>
  <si>
    <t>Основное мероприятие 2.4. Софинансирование расходов на реализацию проекта «Всеобуч по плаванию»</t>
  </si>
  <si>
    <t xml:space="preserve">Основное мероприятие 2.5. Софинансирование расходов на мероприятия по устройству ограждений территорий муниципальных общеобразовательных учреждений
</t>
  </si>
  <si>
    <t>Основное мероприятие 2.6. Софинансирование расходов на организацию отдыха детей в каникулярное время</t>
  </si>
  <si>
    <t>Подпрограмма 3 «Дополнительное образование детей»</t>
  </si>
  <si>
    <t xml:space="preserve">Основное мероприятие 3.1. Обеспечение гарантий предоставления доступного и качественного дополнительного образования детей
</t>
  </si>
  <si>
    <t>Основное мероприятие 3.2. Обеспечение первичных мер пожарной безопасности</t>
  </si>
  <si>
    <t>Подпрограмма 4 «Охрана семьи и детства, другие вопросы в сфере образования»</t>
  </si>
  <si>
    <t>Основное мероприятие 4.1. Осуществление психолого – педагогического, программно - методического сопровождения деятельности муниципальных бюджетных учреждений</t>
  </si>
  <si>
    <t>Основное мероприятие 4.2. Обеспечение первичных мер пожарной безопасности</t>
  </si>
  <si>
    <t>Основное мероприятие 4.3. Информационное, программное и материально-техническое обеспечение</t>
  </si>
  <si>
    <t>Основное мероприятие 4.4. Обеспечение реализации подпрограммы</t>
  </si>
  <si>
    <t xml:space="preserve">Основное мероприятие 4.5. Организация повышения квалификации </t>
  </si>
  <si>
    <t>Основное мероприятие 4.6. Премии главы Администрации города  Волгодонска лучшим педагогическим работникам муниципальных образовательных учреждений</t>
  </si>
  <si>
    <t>Основное мероприятие 2.7. Организация и проведение мероприятий с детьми</t>
  </si>
  <si>
    <t>Основное мероприятие 3.3. Организация и проведение мероприятий с детьми</t>
  </si>
  <si>
    <t>Основное мероприятие 1.5 Возврат в систему дошкольного образования зданий, используемых не по целевому назначению</t>
  </si>
  <si>
    <t xml:space="preserve">Управления образования г.Волгодонска  </t>
  </si>
  <si>
    <t>сводной бюджетной росписью</t>
  </si>
  <si>
    <t>Основное мероприятие 2.8. Софинансирование расходов на приобретение аппаратно - программных комплексов доврачебной диагностики состояния здоровья обучающихся</t>
  </si>
  <si>
    <t>Основное мероприятие 2.9.                   Выполнение работ по обследованию несущей способности фундаментов и конструкций свайного поля, расположенного в микрорайоне "В-9" г.Волгодонска Ростовской области</t>
  </si>
  <si>
    <t>ДС</t>
  </si>
  <si>
    <t>Начальник</t>
  </si>
  <si>
    <t>Т.А. Самсонюк</t>
  </si>
  <si>
    <t>Главный бухгалтер</t>
  </si>
  <si>
    <t>компенсация</t>
  </si>
  <si>
    <t>казачок</t>
  </si>
  <si>
    <t>Таблица № 11</t>
  </si>
  <si>
    <t>об использовании областного, федерального, местного бюджетов и внебюджетных источников на реализацию муниципальной программы города Волгодонска "Развитие образования в городе Волгодонске" за 1 полугодие 2018 года</t>
  </si>
  <si>
    <t xml:space="preserve"> Основное мероприятие 2.11
Софинансирование расходов на разработку проекта "привязки" экономически эффективной проектной документации повторного использова-ния по объекту "Строите-льство общеобразователь-ной школы на 600 мест в микрорайоне "В-9" города Волгодонска"
</t>
  </si>
  <si>
    <t>Основное мероприятие 2.12. Проведение достоверности определе-ния стоимости проектных и изыскательских работ на строительство объектов: "Общеобразовательное учреждение на 600 мест (бывшая ст. Красноярская)" и "спортивный комплекс с плавательным бассейном с привязкой к плани-руемому строитель-ству общеобра-зовательного учреждения на 600 мест в бывшей ст. Красноярской"</t>
  </si>
  <si>
    <t>Основное мероприятие 4.8. Премии главы Админист-рации города Волгодонска выпускникам общеобразовательных учреждений города, награжденных знаком отличия «Гордость Волгодонска»</t>
  </si>
  <si>
    <t>Основное мероприятие 4.9. Премии главы Администрации города Волгодонс-ка победителям Городского профессионального конкурса «Педагог года»</t>
  </si>
  <si>
    <t>С.А. Калмыкова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</si>
</sst>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" fontId="6" fillId="2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4" fontId="5" fillId="2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4" fontId="2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92"/>
  <sheetViews>
    <sheetView tabSelected="1" view="pageBreakPreview" topLeftCell="A3" zoomScale="86" zoomScaleNormal="73" zoomScaleSheetLayoutView="86" workbookViewId="0">
      <selection activeCell="C173" sqref="C173"/>
    </sheetView>
  </sheetViews>
  <sheetFormatPr defaultRowHeight="15" outlineLevelRow="1" x14ac:dyDescent="0.25"/>
  <cols>
    <col min="1" max="1" width="37.42578125" style="2" customWidth="1"/>
    <col min="2" max="2" width="25.42578125" style="2" customWidth="1"/>
    <col min="3" max="3" width="17.28515625" style="11" customWidth="1"/>
    <col min="4" max="4" width="17.140625" style="11" customWidth="1"/>
    <col min="5" max="5" width="19" style="19" customWidth="1"/>
    <col min="6" max="6" width="13.28515625" style="1" customWidth="1"/>
    <col min="7" max="7" width="13.140625" style="1" customWidth="1"/>
    <col min="8" max="8" width="11.42578125" style="1" bestFit="1" customWidth="1"/>
    <col min="9" max="9" width="13.28515625" style="1" customWidth="1"/>
    <col min="10" max="16384" width="9.140625" style="1"/>
  </cols>
  <sheetData>
    <row r="1" spans="1:6" hidden="1" x14ac:dyDescent="0.25">
      <c r="A1" s="31"/>
      <c r="B1" s="31"/>
      <c r="C1" s="31"/>
      <c r="D1" s="31"/>
      <c r="E1" s="31"/>
    </row>
    <row r="2" spans="1:6" hidden="1" x14ac:dyDescent="0.25">
      <c r="A2" s="32"/>
      <c r="B2" s="32"/>
      <c r="C2" s="32"/>
      <c r="D2" s="32"/>
      <c r="E2" s="32"/>
    </row>
    <row r="3" spans="1:6" ht="16.5" customHeight="1" x14ac:dyDescent="0.25">
      <c r="A3" s="22"/>
      <c r="B3" s="22"/>
      <c r="C3" s="8"/>
      <c r="D3" s="8"/>
      <c r="E3" s="13" t="s">
        <v>49</v>
      </c>
    </row>
    <row r="4" spans="1:6" x14ac:dyDescent="0.25">
      <c r="A4" s="32"/>
      <c r="B4" s="32"/>
      <c r="C4" s="32"/>
      <c r="D4" s="32"/>
      <c r="E4" s="32"/>
    </row>
    <row r="5" spans="1:6" ht="17.25" customHeight="1" x14ac:dyDescent="0.25">
      <c r="A5" s="33" t="s">
        <v>14</v>
      </c>
      <c r="B5" s="33"/>
      <c r="C5" s="33"/>
      <c r="D5" s="33"/>
      <c r="E5" s="33"/>
    </row>
    <row r="6" spans="1:6" ht="49.5" customHeight="1" x14ac:dyDescent="0.25">
      <c r="A6" s="33" t="s">
        <v>50</v>
      </c>
      <c r="B6" s="33"/>
      <c r="C6" s="33"/>
      <c r="D6" s="33"/>
      <c r="E6" s="33"/>
    </row>
    <row r="7" spans="1:6" x14ac:dyDescent="0.25">
      <c r="A7" s="34"/>
      <c r="B7" s="34"/>
      <c r="C7" s="34"/>
      <c r="D7" s="34"/>
      <c r="E7" s="34"/>
    </row>
    <row r="8" spans="1:6" ht="35.25" customHeight="1" x14ac:dyDescent="0.25">
      <c r="A8" s="35" t="s">
        <v>4</v>
      </c>
      <c r="B8" s="35" t="s">
        <v>0</v>
      </c>
      <c r="C8" s="36" t="s">
        <v>6</v>
      </c>
      <c r="D8" s="36"/>
      <c r="E8" s="37" t="s">
        <v>8</v>
      </c>
    </row>
    <row r="9" spans="1:6" ht="117.75" customHeight="1" x14ac:dyDescent="0.25">
      <c r="A9" s="35"/>
      <c r="B9" s="35"/>
      <c r="C9" s="20" t="s">
        <v>7</v>
      </c>
      <c r="D9" s="20" t="s">
        <v>40</v>
      </c>
      <c r="E9" s="37"/>
    </row>
    <row r="10" spans="1:6" ht="18" customHeight="1" x14ac:dyDescent="0.25">
      <c r="A10" s="23">
        <v>1</v>
      </c>
      <c r="B10" s="23">
        <v>2</v>
      </c>
      <c r="C10" s="20">
        <v>3</v>
      </c>
      <c r="D10" s="20">
        <v>4</v>
      </c>
      <c r="E10" s="24">
        <v>5</v>
      </c>
    </row>
    <row r="11" spans="1:6" ht="19.5" customHeight="1" x14ac:dyDescent="0.25">
      <c r="A11" s="38" t="s">
        <v>5</v>
      </c>
      <c r="B11" s="21" t="s">
        <v>1</v>
      </c>
      <c r="C11" s="6">
        <f t="shared" ref="C11:E15" si="0">C16+C41+C101+C121</f>
        <v>1842101.0000000005</v>
      </c>
      <c r="D11" s="6">
        <f t="shared" si="0"/>
        <v>1662482.1000000003</v>
      </c>
      <c r="E11" s="14">
        <f t="shared" si="0"/>
        <v>933591.2</v>
      </c>
    </row>
    <row r="12" spans="1:6" ht="17.25" customHeight="1" x14ac:dyDescent="0.25">
      <c r="A12" s="39"/>
      <c r="B12" s="21" t="s">
        <v>10</v>
      </c>
      <c r="C12" s="6">
        <f t="shared" si="0"/>
        <v>724.4</v>
      </c>
      <c r="D12" s="6">
        <f t="shared" si="0"/>
        <v>724.4</v>
      </c>
      <c r="E12" s="14">
        <f t="shared" si="0"/>
        <v>200.3</v>
      </c>
      <c r="F12" s="5">
        <f>-E12</f>
        <v>-200.3</v>
      </c>
    </row>
    <row r="13" spans="1:6" ht="17.25" customHeight="1" x14ac:dyDescent="0.25">
      <c r="A13" s="39"/>
      <c r="B13" s="21" t="s">
        <v>12</v>
      </c>
      <c r="C13" s="6">
        <f t="shared" si="0"/>
        <v>1017896.2000000001</v>
      </c>
      <c r="D13" s="6">
        <f t="shared" si="0"/>
        <v>1017896.2000000001</v>
      </c>
      <c r="E13" s="14">
        <f t="shared" si="0"/>
        <v>541389.1</v>
      </c>
      <c r="F13" s="5">
        <f>-E13</f>
        <v>-541389.1</v>
      </c>
    </row>
    <row r="14" spans="1:6" ht="15" customHeight="1" x14ac:dyDescent="0.25">
      <c r="A14" s="39"/>
      <c r="B14" s="21" t="s">
        <v>11</v>
      </c>
      <c r="C14" s="6">
        <f t="shared" si="0"/>
        <v>643861.49999999988</v>
      </c>
      <c r="D14" s="6">
        <f t="shared" si="0"/>
        <v>643861.49999999988</v>
      </c>
      <c r="E14" s="14">
        <f t="shared" si="0"/>
        <v>298005.50000000006</v>
      </c>
      <c r="F14" s="5">
        <f>-E14</f>
        <v>-298005.50000000006</v>
      </c>
    </row>
    <row r="15" spans="1:6" ht="32.25" customHeight="1" x14ac:dyDescent="0.25">
      <c r="A15" s="40"/>
      <c r="B15" s="21" t="s">
        <v>3</v>
      </c>
      <c r="C15" s="6">
        <f t="shared" si="0"/>
        <v>179618.9</v>
      </c>
      <c r="D15" s="6">
        <f t="shared" si="0"/>
        <v>0</v>
      </c>
      <c r="E15" s="14">
        <f t="shared" si="0"/>
        <v>93996.3</v>
      </c>
      <c r="F15" s="5"/>
    </row>
    <row r="16" spans="1:6" ht="15" customHeight="1" x14ac:dyDescent="0.25">
      <c r="A16" s="30" t="s">
        <v>15</v>
      </c>
      <c r="B16" s="21" t="s">
        <v>1</v>
      </c>
      <c r="C16" s="6">
        <f>C21+C26</f>
        <v>884591.3</v>
      </c>
      <c r="D16" s="6">
        <f t="shared" ref="D16:E16" si="1">D21+D26</f>
        <v>754653.3</v>
      </c>
      <c r="E16" s="29">
        <f t="shared" si="1"/>
        <v>441715.20000000001</v>
      </c>
      <c r="F16" s="5">
        <f>-E16</f>
        <v>-441715.20000000001</v>
      </c>
    </row>
    <row r="17" spans="1:9" ht="19.5" customHeight="1" x14ac:dyDescent="0.25">
      <c r="A17" s="30"/>
      <c r="B17" s="21" t="s">
        <v>2</v>
      </c>
      <c r="C17" s="6">
        <f t="shared" ref="C17:E20" si="2">C22+C27</f>
        <v>0</v>
      </c>
      <c r="D17" s="6">
        <f t="shared" si="2"/>
        <v>0</v>
      </c>
      <c r="E17" s="29">
        <f t="shared" si="2"/>
        <v>0</v>
      </c>
    </row>
    <row r="18" spans="1:9" ht="19.5" customHeight="1" x14ac:dyDescent="0.25">
      <c r="A18" s="30"/>
      <c r="B18" s="21" t="s">
        <v>9</v>
      </c>
      <c r="C18" s="6">
        <f t="shared" si="2"/>
        <v>510355.5</v>
      </c>
      <c r="D18" s="6">
        <f t="shared" si="2"/>
        <v>510355.5</v>
      </c>
      <c r="E18" s="29">
        <f t="shared" si="2"/>
        <v>268174.90000000002</v>
      </c>
      <c r="F18" s="5"/>
    </row>
    <row r="19" spans="1:9" ht="19.5" customHeight="1" x14ac:dyDescent="0.25">
      <c r="A19" s="30"/>
      <c r="B19" s="21" t="s">
        <v>13</v>
      </c>
      <c r="C19" s="6">
        <f t="shared" si="2"/>
        <v>244297.8</v>
      </c>
      <c r="D19" s="6">
        <f t="shared" si="2"/>
        <v>244297.8</v>
      </c>
      <c r="E19" s="29">
        <f t="shared" si="2"/>
        <v>108066.3</v>
      </c>
      <c r="F19" s="5">
        <f>-E19</f>
        <v>-108066.3</v>
      </c>
      <c r="G19" s="1" t="s">
        <v>48</v>
      </c>
    </row>
    <row r="20" spans="1:9" ht="28.5" x14ac:dyDescent="0.25">
      <c r="A20" s="30"/>
      <c r="B20" s="21" t="s">
        <v>3</v>
      </c>
      <c r="C20" s="6">
        <f t="shared" si="2"/>
        <v>129938</v>
      </c>
      <c r="D20" s="6">
        <f t="shared" si="2"/>
        <v>0</v>
      </c>
      <c r="E20" s="29">
        <f t="shared" si="2"/>
        <v>65474</v>
      </c>
      <c r="F20" s="5"/>
      <c r="G20" s="5">
        <f>F24+F19</f>
        <v>-108066.3</v>
      </c>
    </row>
    <row r="21" spans="1:9" ht="20.25" customHeight="1" x14ac:dyDescent="0.25">
      <c r="A21" s="41" t="s">
        <v>16</v>
      </c>
      <c r="B21" s="21" t="s">
        <v>1</v>
      </c>
      <c r="C21" s="6">
        <f>SUM(C22:C25)</f>
        <v>881014</v>
      </c>
      <c r="D21" s="6">
        <f>SUM(D22:D25)</f>
        <v>751076</v>
      </c>
      <c r="E21" s="14">
        <f>SUM(E22:E25)</f>
        <v>440890.4</v>
      </c>
    </row>
    <row r="22" spans="1:9" ht="18" customHeight="1" x14ac:dyDescent="0.25">
      <c r="A22" s="41"/>
      <c r="B22" s="25" t="s">
        <v>2</v>
      </c>
      <c r="C22" s="7">
        <v>0</v>
      </c>
      <c r="D22" s="7"/>
      <c r="E22" s="15"/>
      <c r="F22" s="5">
        <f>F23+F24</f>
        <v>2.9558577807620168E-12</v>
      </c>
      <c r="H22" s="5">
        <f>E23-H24</f>
        <v>233393.7</v>
      </c>
    </row>
    <row r="23" spans="1:9" ht="18" customHeight="1" x14ac:dyDescent="0.25">
      <c r="A23" s="41"/>
      <c r="B23" s="25" t="s">
        <v>9</v>
      </c>
      <c r="C23" s="7">
        <v>510355.5</v>
      </c>
      <c r="D23" s="7">
        <v>510355.5</v>
      </c>
      <c r="E23" s="15">
        <v>268174.90000000002</v>
      </c>
      <c r="F23" s="5">
        <f>E18-E23</f>
        <v>0</v>
      </c>
      <c r="H23" s="5">
        <f>E24+E29</f>
        <v>108066.3</v>
      </c>
    </row>
    <row r="24" spans="1:9" ht="18" customHeight="1" x14ac:dyDescent="0.25">
      <c r="A24" s="41"/>
      <c r="B24" s="25" t="s">
        <v>13</v>
      </c>
      <c r="C24" s="7">
        <v>240720.5</v>
      </c>
      <c r="D24" s="7">
        <v>240720.5</v>
      </c>
      <c r="E24" s="15">
        <v>107241.5</v>
      </c>
      <c r="F24" s="5">
        <f>E19-E24-E26</f>
        <v>2.9558577807620168E-12</v>
      </c>
      <c r="H24" s="5">
        <f>505.1+34276.1</f>
        <v>34781.199999999997</v>
      </c>
      <c r="I24" s="1" t="s">
        <v>47</v>
      </c>
    </row>
    <row r="25" spans="1:9" ht="18" customHeight="1" x14ac:dyDescent="0.25">
      <c r="A25" s="41"/>
      <c r="B25" s="25" t="s">
        <v>3</v>
      </c>
      <c r="C25" s="7">
        <v>129938</v>
      </c>
      <c r="D25" s="7">
        <v>0</v>
      </c>
      <c r="E25" s="15">
        <v>65474</v>
      </c>
    </row>
    <row r="26" spans="1:9" ht="17.25" customHeight="1" x14ac:dyDescent="0.25">
      <c r="A26" s="41" t="s">
        <v>17</v>
      </c>
      <c r="B26" s="21" t="s">
        <v>1</v>
      </c>
      <c r="C26" s="6">
        <f>SUM(C27:C30)</f>
        <v>3577.3</v>
      </c>
      <c r="D26" s="6">
        <f>SUM(D27:D30)</f>
        <v>3577.3</v>
      </c>
      <c r="E26" s="14">
        <f>SUM(E27:E30)</f>
        <v>824.8</v>
      </c>
    </row>
    <row r="27" spans="1:9" ht="17.25" customHeight="1" x14ac:dyDescent="0.25">
      <c r="A27" s="41"/>
      <c r="B27" s="25" t="s">
        <v>2</v>
      </c>
      <c r="C27" s="7">
        <v>0</v>
      </c>
      <c r="D27" s="7">
        <v>0</v>
      </c>
      <c r="E27" s="15"/>
    </row>
    <row r="28" spans="1:9" ht="17.25" customHeight="1" x14ac:dyDescent="0.25">
      <c r="A28" s="41"/>
      <c r="B28" s="25" t="s">
        <v>9</v>
      </c>
      <c r="C28" s="7">
        <v>0</v>
      </c>
      <c r="D28" s="7">
        <v>0</v>
      </c>
      <c r="E28" s="15"/>
    </row>
    <row r="29" spans="1:9" ht="17.25" customHeight="1" x14ac:dyDescent="0.25">
      <c r="A29" s="41"/>
      <c r="B29" s="25" t="s">
        <v>13</v>
      </c>
      <c r="C29" s="7">
        <v>3577.3</v>
      </c>
      <c r="D29" s="7">
        <v>3577.3</v>
      </c>
      <c r="E29" s="15">
        <v>824.8</v>
      </c>
      <c r="G29" s="5"/>
    </row>
    <row r="30" spans="1:9" ht="17.25" customHeight="1" x14ac:dyDescent="0.25">
      <c r="A30" s="41"/>
      <c r="B30" s="25" t="s">
        <v>3</v>
      </c>
      <c r="C30" s="7">
        <v>0</v>
      </c>
      <c r="D30" s="7">
        <v>0</v>
      </c>
      <c r="E30" s="15"/>
    </row>
    <row r="31" spans="1:9" ht="18.75" hidden="1" customHeight="1" outlineLevel="1" x14ac:dyDescent="0.25">
      <c r="A31" s="42" t="s">
        <v>18</v>
      </c>
      <c r="B31" s="21" t="s">
        <v>1</v>
      </c>
      <c r="C31" s="6">
        <f>SUM(C32:C35)</f>
        <v>0</v>
      </c>
      <c r="D31" s="6">
        <f>SUM(D32:D35)</f>
        <v>0</v>
      </c>
      <c r="E31" s="14">
        <f>SUM(E32:E35)</f>
        <v>0</v>
      </c>
    </row>
    <row r="32" spans="1:9" ht="19.5" hidden="1" customHeight="1" outlineLevel="1" x14ac:dyDescent="0.25">
      <c r="A32" s="43"/>
      <c r="B32" s="25" t="s">
        <v>2</v>
      </c>
      <c r="C32" s="7">
        <v>0</v>
      </c>
      <c r="D32" s="7">
        <v>0</v>
      </c>
      <c r="E32" s="15"/>
    </row>
    <row r="33" spans="1:6" ht="19.5" hidden="1" customHeight="1" outlineLevel="1" x14ac:dyDescent="0.25">
      <c r="A33" s="43"/>
      <c r="B33" s="25" t="s">
        <v>9</v>
      </c>
      <c r="C33" s="7">
        <v>0</v>
      </c>
      <c r="D33" s="7">
        <v>0</v>
      </c>
      <c r="E33" s="15"/>
    </row>
    <row r="34" spans="1:6" ht="19.5" hidden="1" customHeight="1" outlineLevel="1" x14ac:dyDescent="0.25">
      <c r="A34" s="43"/>
      <c r="B34" s="25" t="s">
        <v>13</v>
      </c>
      <c r="C34" s="7">
        <v>0</v>
      </c>
      <c r="D34" s="7">
        <v>0</v>
      </c>
      <c r="E34" s="15"/>
    </row>
    <row r="35" spans="1:6" ht="19.5" hidden="1" customHeight="1" outlineLevel="1" x14ac:dyDescent="0.25">
      <c r="A35" s="44"/>
      <c r="B35" s="25" t="s">
        <v>3</v>
      </c>
      <c r="C35" s="7">
        <v>0</v>
      </c>
      <c r="D35" s="7">
        <v>0</v>
      </c>
      <c r="E35" s="15"/>
    </row>
    <row r="36" spans="1:6" ht="19.5" hidden="1" customHeight="1" outlineLevel="1" x14ac:dyDescent="0.25">
      <c r="A36" s="42" t="s">
        <v>38</v>
      </c>
      <c r="B36" s="21" t="s">
        <v>1</v>
      </c>
      <c r="C36" s="6">
        <f>SUM(C37:C40)</f>
        <v>0</v>
      </c>
      <c r="D36" s="6">
        <f>SUM(D37:D40)</f>
        <v>0</v>
      </c>
      <c r="E36" s="14">
        <f>SUM(E37:E40)</f>
        <v>0</v>
      </c>
    </row>
    <row r="37" spans="1:6" ht="19.5" hidden="1" customHeight="1" outlineLevel="1" x14ac:dyDescent="0.25">
      <c r="A37" s="43"/>
      <c r="B37" s="25" t="s">
        <v>2</v>
      </c>
      <c r="C37" s="7">
        <v>0</v>
      </c>
      <c r="D37" s="7">
        <v>0</v>
      </c>
      <c r="E37" s="15"/>
    </row>
    <row r="38" spans="1:6" ht="19.5" hidden="1" customHeight="1" outlineLevel="1" x14ac:dyDescent="0.25">
      <c r="A38" s="43"/>
      <c r="B38" s="25" t="s">
        <v>9</v>
      </c>
      <c r="C38" s="7">
        <v>0</v>
      </c>
      <c r="D38" s="7">
        <v>0</v>
      </c>
      <c r="E38" s="15"/>
    </row>
    <row r="39" spans="1:6" ht="19.5" hidden="1" customHeight="1" outlineLevel="1" x14ac:dyDescent="0.25">
      <c r="A39" s="43"/>
      <c r="B39" s="25" t="s">
        <v>13</v>
      </c>
      <c r="C39" s="7">
        <v>0</v>
      </c>
      <c r="D39" s="7">
        <v>0</v>
      </c>
      <c r="E39" s="15"/>
    </row>
    <row r="40" spans="1:6" ht="17.25" hidden="1" customHeight="1" outlineLevel="1" x14ac:dyDescent="0.25">
      <c r="A40" s="44"/>
      <c r="B40" s="25" t="s">
        <v>3</v>
      </c>
      <c r="C40" s="7">
        <v>0</v>
      </c>
      <c r="D40" s="7">
        <v>0</v>
      </c>
      <c r="E40" s="15"/>
    </row>
    <row r="41" spans="1:6" ht="15" customHeight="1" collapsed="1" x14ac:dyDescent="0.25">
      <c r="A41" s="30" t="s">
        <v>19</v>
      </c>
      <c r="B41" s="21" t="s">
        <v>1</v>
      </c>
      <c r="C41" s="6">
        <f>C46+C51+C61+C71+C76+C91+C96</f>
        <v>729604.60000000021</v>
      </c>
      <c r="D41" s="6">
        <f t="shared" ref="D41:E41" si="3">D46+D51+D61+D71+D76+D91+D96</f>
        <v>687906.70000000019</v>
      </c>
      <c r="E41" s="29">
        <f t="shared" si="3"/>
        <v>377002.49999999994</v>
      </c>
      <c r="F41" s="5">
        <f>-E41</f>
        <v>-377002.49999999994</v>
      </c>
    </row>
    <row r="42" spans="1:6" ht="17.25" customHeight="1" x14ac:dyDescent="0.25">
      <c r="A42" s="30"/>
      <c r="B42" s="21" t="s">
        <v>2</v>
      </c>
      <c r="C42" s="6">
        <f t="shared" ref="C42:C45" si="4">C47+C52+C62+C72+C77+C92+C97</f>
        <v>0</v>
      </c>
      <c r="D42" s="6">
        <f t="shared" ref="D42:E42" si="5">D47+D52+D62+D72+D77+D92+D97</f>
        <v>0</v>
      </c>
      <c r="E42" s="29">
        <f t="shared" si="5"/>
        <v>0</v>
      </c>
    </row>
    <row r="43" spans="1:6" ht="17.25" customHeight="1" x14ac:dyDescent="0.25">
      <c r="A43" s="30"/>
      <c r="B43" s="21" t="s">
        <v>9</v>
      </c>
      <c r="C43" s="6">
        <f t="shared" si="4"/>
        <v>470790.70000000007</v>
      </c>
      <c r="D43" s="6">
        <f t="shared" ref="D43:E43" si="6">D48+D53+D63+D73+D78+D93+D98</f>
        <v>470790.70000000007</v>
      </c>
      <c r="E43" s="29">
        <f t="shared" si="6"/>
        <v>256610.90000000002</v>
      </c>
      <c r="F43" s="5">
        <f>-E43</f>
        <v>-256610.90000000002</v>
      </c>
    </row>
    <row r="44" spans="1:6" ht="17.25" customHeight="1" x14ac:dyDescent="0.25">
      <c r="A44" s="30"/>
      <c r="B44" s="21" t="s">
        <v>13</v>
      </c>
      <c r="C44" s="6">
        <f t="shared" si="4"/>
        <v>217115.99999999997</v>
      </c>
      <c r="D44" s="6">
        <f t="shared" ref="D44:E44" si="7">D49+D54+D64+D74+D79+D94+D99</f>
        <v>217115.99999999997</v>
      </c>
      <c r="E44" s="29">
        <f t="shared" si="7"/>
        <v>99361.9</v>
      </c>
      <c r="F44" s="5">
        <f>-E44</f>
        <v>-99361.9</v>
      </c>
    </row>
    <row r="45" spans="1:6" ht="29.25" customHeight="1" x14ac:dyDescent="0.25">
      <c r="A45" s="30"/>
      <c r="B45" s="21" t="s">
        <v>3</v>
      </c>
      <c r="C45" s="6">
        <f t="shared" si="4"/>
        <v>41697.9</v>
      </c>
      <c r="D45" s="6">
        <f t="shared" ref="D45:E45" si="8">D50+D55+D65+D75+D80+D95+D100</f>
        <v>0</v>
      </c>
      <c r="E45" s="29">
        <f t="shared" si="8"/>
        <v>21029.7</v>
      </c>
    </row>
    <row r="46" spans="1:6" ht="21" customHeight="1" x14ac:dyDescent="0.25">
      <c r="A46" s="41" t="s">
        <v>20</v>
      </c>
      <c r="B46" s="21" t="s">
        <v>1</v>
      </c>
      <c r="C46" s="6">
        <f>SUM(C47:C50)</f>
        <v>706666.9</v>
      </c>
      <c r="D46" s="6">
        <f>SUM(D47:D50)</f>
        <v>664969</v>
      </c>
      <c r="E46" s="14">
        <f>SUM(E47:E50)</f>
        <v>371228.8</v>
      </c>
    </row>
    <row r="47" spans="1:6" ht="21" customHeight="1" x14ac:dyDescent="0.25">
      <c r="A47" s="41"/>
      <c r="B47" s="25" t="s">
        <v>2</v>
      </c>
      <c r="C47" s="7">
        <v>0</v>
      </c>
      <c r="D47" s="7">
        <v>0</v>
      </c>
      <c r="E47" s="15"/>
    </row>
    <row r="48" spans="1:6" ht="21" customHeight="1" x14ac:dyDescent="0.25">
      <c r="A48" s="41"/>
      <c r="B48" s="25" t="s">
        <v>9</v>
      </c>
      <c r="C48" s="7">
        <v>463376.4</v>
      </c>
      <c r="D48" s="7">
        <v>463376.4</v>
      </c>
      <c r="E48" s="15">
        <v>254585.60000000001</v>
      </c>
    </row>
    <row r="49" spans="1:5" ht="21" customHeight="1" x14ac:dyDescent="0.25">
      <c r="A49" s="41"/>
      <c r="B49" s="25" t="s">
        <v>13</v>
      </c>
      <c r="C49" s="7">
        <v>201592.6</v>
      </c>
      <c r="D49" s="7">
        <v>201592.6</v>
      </c>
      <c r="E49" s="15">
        <v>95613.5</v>
      </c>
    </row>
    <row r="50" spans="1:5" ht="19.5" customHeight="1" x14ac:dyDescent="0.25">
      <c r="A50" s="41"/>
      <c r="B50" s="25" t="s">
        <v>3</v>
      </c>
      <c r="C50" s="7">
        <v>41697.9</v>
      </c>
      <c r="D50" s="7">
        <v>0</v>
      </c>
      <c r="E50" s="15">
        <v>21029.7</v>
      </c>
    </row>
    <row r="51" spans="1:5" ht="15" customHeight="1" x14ac:dyDescent="0.25">
      <c r="A51" s="41" t="s">
        <v>21</v>
      </c>
      <c r="B51" s="21" t="s">
        <v>1</v>
      </c>
      <c r="C51" s="6">
        <f>SUM(C52:C55)</f>
        <v>2257.3000000000002</v>
      </c>
      <c r="D51" s="6">
        <f>SUM(D52:D55)</f>
        <v>2257.3000000000002</v>
      </c>
      <c r="E51" s="14">
        <f>SUM(E52:E55)</f>
        <v>645.5</v>
      </c>
    </row>
    <row r="52" spans="1:5" ht="16.5" customHeight="1" x14ac:dyDescent="0.25">
      <c r="A52" s="41"/>
      <c r="B52" s="25" t="s">
        <v>2</v>
      </c>
      <c r="C52" s="7">
        <v>0</v>
      </c>
      <c r="D52" s="7">
        <v>0</v>
      </c>
      <c r="E52" s="15"/>
    </row>
    <row r="53" spans="1:5" ht="16.5" customHeight="1" x14ac:dyDescent="0.25">
      <c r="A53" s="41"/>
      <c r="B53" s="25" t="s">
        <v>9</v>
      </c>
      <c r="C53" s="7">
        <v>0</v>
      </c>
      <c r="D53" s="7">
        <v>0</v>
      </c>
      <c r="E53" s="15"/>
    </row>
    <row r="54" spans="1:5" ht="16.5" customHeight="1" x14ac:dyDescent="0.25">
      <c r="A54" s="41"/>
      <c r="B54" s="25" t="s">
        <v>13</v>
      </c>
      <c r="C54" s="7">
        <v>2257.3000000000002</v>
      </c>
      <c r="D54" s="7">
        <v>2257.3000000000002</v>
      </c>
      <c r="E54" s="15">
        <v>645.5</v>
      </c>
    </row>
    <row r="55" spans="1:5" ht="21" customHeight="1" x14ac:dyDescent="0.25">
      <c r="A55" s="41"/>
      <c r="B55" s="25" t="s">
        <v>3</v>
      </c>
      <c r="C55" s="7">
        <v>0</v>
      </c>
      <c r="D55" s="7">
        <v>0</v>
      </c>
      <c r="E55" s="15"/>
    </row>
    <row r="56" spans="1:5" ht="19.5" hidden="1" customHeight="1" outlineLevel="1" x14ac:dyDescent="0.25">
      <c r="A56" s="41" t="s">
        <v>22</v>
      </c>
      <c r="B56" s="21" t="s">
        <v>1</v>
      </c>
      <c r="C56" s="6">
        <f>SUM(C57:C60)</f>
        <v>0</v>
      </c>
      <c r="D56" s="6">
        <f>SUM(D57:D60)</f>
        <v>0</v>
      </c>
      <c r="E56" s="14">
        <f>SUM(E57:E60)</f>
        <v>0</v>
      </c>
    </row>
    <row r="57" spans="1:5" ht="19.5" hidden="1" customHeight="1" outlineLevel="1" x14ac:dyDescent="0.25">
      <c r="A57" s="41"/>
      <c r="B57" s="25" t="s">
        <v>2</v>
      </c>
      <c r="C57" s="7"/>
      <c r="D57" s="7"/>
      <c r="E57" s="15"/>
    </row>
    <row r="58" spans="1:5" ht="19.5" hidden="1" customHeight="1" outlineLevel="1" x14ac:dyDescent="0.25">
      <c r="A58" s="41"/>
      <c r="B58" s="25" t="s">
        <v>9</v>
      </c>
      <c r="C58" s="7"/>
      <c r="D58" s="7"/>
      <c r="E58" s="15"/>
    </row>
    <row r="59" spans="1:5" ht="19.5" hidden="1" customHeight="1" outlineLevel="1" x14ac:dyDescent="0.25">
      <c r="A59" s="41"/>
      <c r="B59" s="25" t="s">
        <v>13</v>
      </c>
      <c r="C59" s="7"/>
      <c r="D59" s="7"/>
      <c r="E59" s="15"/>
    </row>
    <row r="60" spans="1:5" ht="17.25" hidden="1" customHeight="1" outlineLevel="1" x14ac:dyDescent="0.25">
      <c r="A60" s="41"/>
      <c r="B60" s="25" t="s">
        <v>3</v>
      </c>
      <c r="C60" s="7"/>
      <c r="D60" s="7"/>
      <c r="E60" s="15"/>
    </row>
    <row r="61" spans="1:5" ht="15" customHeight="1" collapsed="1" x14ac:dyDescent="0.25">
      <c r="A61" s="41" t="s">
        <v>23</v>
      </c>
      <c r="B61" s="21" t="s">
        <v>1</v>
      </c>
      <c r="C61" s="6">
        <f>SUM(C62:C65)</f>
        <v>2186.4</v>
      </c>
      <c r="D61" s="6">
        <f>SUM(D62:D65)</f>
        <v>2186.4</v>
      </c>
      <c r="E61" s="14">
        <f>SUM(E62:E65)</f>
        <v>2186.1</v>
      </c>
    </row>
    <row r="62" spans="1:5" x14ac:dyDescent="0.25">
      <c r="A62" s="41"/>
      <c r="B62" s="25" t="s">
        <v>2</v>
      </c>
      <c r="C62" s="7">
        <v>0</v>
      </c>
      <c r="D62" s="7">
        <v>0</v>
      </c>
      <c r="E62" s="15"/>
    </row>
    <row r="63" spans="1:5" x14ac:dyDescent="0.25">
      <c r="A63" s="41"/>
      <c r="B63" s="25" t="s">
        <v>9</v>
      </c>
      <c r="C63" s="7">
        <v>1558.9</v>
      </c>
      <c r="D63" s="7">
        <v>1558.9</v>
      </c>
      <c r="E63" s="15">
        <v>1558.7</v>
      </c>
    </row>
    <row r="64" spans="1:5" x14ac:dyDescent="0.25">
      <c r="A64" s="41"/>
      <c r="B64" s="25" t="s">
        <v>13</v>
      </c>
      <c r="C64" s="7">
        <v>627.5</v>
      </c>
      <c r="D64" s="7">
        <v>627.5</v>
      </c>
      <c r="E64" s="15">
        <v>627.4</v>
      </c>
    </row>
    <row r="65" spans="1:5" ht="21" customHeight="1" x14ac:dyDescent="0.25">
      <c r="A65" s="41"/>
      <c r="B65" s="25" t="s">
        <v>3</v>
      </c>
      <c r="C65" s="7">
        <v>0</v>
      </c>
      <c r="D65" s="7">
        <v>0</v>
      </c>
      <c r="E65" s="15"/>
    </row>
    <row r="66" spans="1:5" ht="19.5" hidden="1" customHeight="1" outlineLevel="1" x14ac:dyDescent="0.25">
      <c r="A66" s="41" t="s">
        <v>24</v>
      </c>
      <c r="B66" s="21" t="s">
        <v>1</v>
      </c>
      <c r="C66" s="6">
        <f>SUM(C67:C70)</f>
        <v>0</v>
      </c>
      <c r="D66" s="6">
        <f>SUM(D67:D70)</f>
        <v>0</v>
      </c>
      <c r="E66" s="14">
        <f>SUM(E67:E70)</f>
        <v>0</v>
      </c>
    </row>
    <row r="67" spans="1:5" ht="21" hidden="1" customHeight="1" outlineLevel="1" x14ac:dyDescent="0.25">
      <c r="A67" s="41"/>
      <c r="B67" s="25" t="s">
        <v>2</v>
      </c>
      <c r="C67" s="7"/>
      <c r="D67" s="7"/>
      <c r="E67" s="15"/>
    </row>
    <row r="68" spans="1:5" ht="21" hidden="1" customHeight="1" outlineLevel="1" x14ac:dyDescent="0.25">
      <c r="A68" s="41"/>
      <c r="B68" s="25" t="s">
        <v>9</v>
      </c>
      <c r="C68" s="7"/>
      <c r="D68" s="7"/>
      <c r="E68" s="15"/>
    </row>
    <row r="69" spans="1:5" ht="20.25" hidden="1" customHeight="1" outlineLevel="1" x14ac:dyDescent="0.25">
      <c r="A69" s="41"/>
      <c r="B69" s="25" t="s">
        <v>13</v>
      </c>
      <c r="C69" s="7"/>
      <c r="D69" s="7"/>
      <c r="E69" s="15"/>
    </row>
    <row r="70" spans="1:5" ht="16.5" hidden="1" customHeight="1" outlineLevel="1" x14ac:dyDescent="0.25">
      <c r="A70" s="41"/>
      <c r="B70" s="25" t="s">
        <v>3</v>
      </c>
      <c r="C70" s="7"/>
      <c r="D70" s="7"/>
      <c r="E70" s="15"/>
    </row>
    <row r="71" spans="1:5" ht="15" customHeight="1" collapsed="1" x14ac:dyDescent="0.25">
      <c r="A71" s="41" t="s">
        <v>25</v>
      </c>
      <c r="B71" s="21" t="s">
        <v>1</v>
      </c>
      <c r="C71" s="6">
        <f>SUM(C72:C75)</f>
        <v>8212.4</v>
      </c>
      <c r="D71" s="6">
        <f>SUM(D72:D75)</f>
        <v>8212.4</v>
      </c>
      <c r="E71" s="14">
        <f>SUM(E72:E75)</f>
        <v>2436.3000000000002</v>
      </c>
    </row>
    <row r="72" spans="1:5" x14ac:dyDescent="0.25">
      <c r="A72" s="41"/>
      <c r="B72" s="25" t="s">
        <v>2</v>
      </c>
      <c r="C72" s="7">
        <v>0</v>
      </c>
      <c r="D72" s="7">
        <v>0</v>
      </c>
      <c r="E72" s="15"/>
    </row>
    <row r="73" spans="1:5" x14ac:dyDescent="0.25">
      <c r="A73" s="41"/>
      <c r="B73" s="25" t="s">
        <v>9</v>
      </c>
      <c r="C73" s="7">
        <v>5855.4</v>
      </c>
      <c r="D73" s="7">
        <v>5855.4</v>
      </c>
      <c r="E73" s="15">
        <v>466.6</v>
      </c>
    </row>
    <row r="74" spans="1:5" x14ac:dyDescent="0.25">
      <c r="A74" s="41"/>
      <c r="B74" s="25" t="s">
        <v>13</v>
      </c>
      <c r="C74" s="7">
        <v>2357</v>
      </c>
      <c r="D74" s="7">
        <v>2357</v>
      </c>
      <c r="E74" s="15">
        <v>1969.7</v>
      </c>
    </row>
    <row r="75" spans="1:5" ht="18.75" customHeight="1" x14ac:dyDescent="0.25">
      <c r="A75" s="41"/>
      <c r="B75" s="25" t="s">
        <v>3</v>
      </c>
      <c r="C75" s="7">
        <v>0</v>
      </c>
      <c r="D75" s="7">
        <v>0</v>
      </c>
      <c r="E75" s="15"/>
    </row>
    <row r="76" spans="1:5" ht="18" customHeight="1" x14ac:dyDescent="0.25">
      <c r="A76" s="41" t="s">
        <v>36</v>
      </c>
      <c r="B76" s="21" t="s">
        <v>1</v>
      </c>
      <c r="C76" s="6">
        <f>SUM(C77:C80)</f>
        <v>1035.8</v>
      </c>
      <c r="D76" s="6">
        <f>SUM(D77:D80)</f>
        <v>1035.8</v>
      </c>
      <c r="E76" s="14">
        <f>SUM(E77:E80)</f>
        <v>493.8</v>
      </c>
    </row>
    <row r="77" spans="1:5" ht="18" customHeight="1" x14ac:dyDescent="0.25">
      <c r="A77" s="41"/>
      <c r="B77" s="25" t="s">
        <v>2</v>
      </c>
      <c r="C77" s="7">
        <v>0</v>
      </c>
      <c r="D77" s="7">
        <v>0</v>
      </c>
      <c r="E77" s="15"/>
    </row>
    <row r="78" spans="1:5" ht="18" customHeight="1" x14ac:dyDescent="0.25">
      <c r="A78" s="41"/>
      <c r="B78" s="25" t="s">
        <v>9</v>
      </c>
      <c r="C78" s="7">
        <v>0</v>
      </c>
      <c r="D78" s="7">
        <v>0</v>
      </c>
      <c r="E78" s="15"/>
    </row>
    <row r="79" spans="1:5" ht="18" customHeight="1" x14ac:dyDescent="0.25">
      <c r="A79" s="41"/>
      <c r="B79" s="25" t="s">
        <v>13</v>
      </c>
      <c r="C79" s="7">
        <v>1035.8</v>
      </c>
      <c r="D79" s="7">
        <v>1035.8</v>
      </c>
      <c r="E79" s="15">
        <v>493.8</v>
      </c>
    </row>
    <row r="80" spans="1:5" ht="18.75" customHeight="1" x14ac:dyDescent="0.25">
      <c r="A80" s="41"/>
      <c r="B80" s="25" t="s">
        <v>3</v>
      </c>
      <c r="C80" s="7">
        <v>0</v>
      </c>
      <c r="D80" s="7">
        <v>0</v>
      </c>
      <c r="E80" s="15"/>
    </row>
    <row r="81" spans="1:6" ht="18" hidden="1" customHeight="1" outlineLevel="1" x14ac:dyDescent="0.25">
      <c r="A81" s="41" t="s">
        <v>41</v>
      </c>
      <c r="B81" s="21" t="s">
        <v>1</v>
      </c>
      <c r="C81" s="6">
        <f>SUM(C82:C85)</f>
        <v>0</v>
      </c>
      <c r="D81" s="6">
        <f>SUM(D82:D85)</f>
        <v>0</v>
      </c>
      <c r="E81" s="14">
        <f>SUM(E82:E85)</f>
        <v>0</v>
      </c>
    </row>
    <row r="82" spans="1:6" ht="18" hidden="1" customHeight="1" outlineLevel="1" x14ac:dyDescent="0.25">
      <c r="A82" s="41"/>
      <c r="B82" s="25" t="s">
        <v>2</v>
      </c>
      <c r="C82" s="7"/>
      <c r="D82" s="7"/>
      <c r="E82" s="15"/>
    </row>
    <row r="83" spans="1:6" ht="18" hidden="1" customHeight="1" outlineLevel="1" x14ac:dyDescent="0.25">
      <c r="A83" s="41"/>
      <c r="B83" s="25" t="s">
        <v>9</v>
      </c>
      <c r="C83" s="7"/>
      <c r="D83" s="7"/>
      <c r="E83" s="15"/>
    </row>
    <row r="84" spans="1:6" ht="18" hidden="1" customHeight="1" outlineLevel="1" x14ac:dyDescent="0.25">
      <c r="A84" s="41"/>
      <c r="B84" s="25" t="s">
        <v>13</v>
      </c>
      <c r="C84" s="7"/>
      <c r="D84" s="7"/>
      <c r="E84" s="15"/>
    </row>
    <row r="85" spans="1:6" ht="21.75" hidden="1" customHeight="1" outlineLevel="1" x14ac:dyDescent="0.25">
      <c r="A85" s="41"/>
      <c r="B85" s="25" t="s">
        <v>3</v>
      </c>
      <c r="C85" s="7"/>
      <c r="D85" s="7"/>
      <c r="E85" s="15"/>
    </row>
    <row r="86" spans="1:6" ht="17.25" hidden="1" customHeight="1" outlineLevel="1" collapsed="1" x14ac:dyDescent="0.25">
      <c r="A86" s="41" t="s">
        <v>42</v>
      </c>
      <c r="B86" s="21" t="s">
        <v>1</v>
      </c>
      <c r="C86" s="6">
        <f>SUM(C87:C90)</f>
        <v>0</v>
      </c>
      <c r="D86" s="6">
        <f>SUM(D87:D90)</f>
        <v>0</v>
      </c>
      <c r="E86" s="14">
        <f>SUM(E87:E90)</f>
        <v>0</v>
      </c>
    </row>
    <row r="87" spans="1:6" ht="21.75" hidden="1" customHeight="1" outlineLevel="1" x14ac:dyDescent="0.25">
      <c r="A87" s="41"/>
      <c r="B87" s="25" t="s">
        <v>2</v>
      </c>
      <c r="C87" s="7">
        <v>0</v>
      </c>
      <c r="D87" s="7"/>
      <c r="E87" s="15"/>
    </row>
    <row r="88" spans="1:6" ht="20.25" hidden="1" customHeight="1" outlineLevel="1" x14ac:dyDescent="0.25">
      <c r="A88" s="41"/>
      <c r="B88" s="25" t="s">
        <v>9</v>
      </c>
      <c r="C88" s="7"/>
      <c r="D88" s="7"/>
      <c r="E88" s="15"/>
    </row>
    <row r="89" spans="1:6" ht="20.25" hidden="1" customHeight="1" outlineLevel="1" x14ac:dyDescent="0.25">
      <c r="A89" s="41"/>
      <c r="B89" s="25" t="s">
        <v>13</v>
      </c>
      <c r="C89" s="7"/>
      <c r="D89" s="7"/>
      <c r="E89" s="15"/>
      <c r="F89" s="1" t="s">
        <v>43</v>
      </c>
    </row>
    <row r="90" spans="1:6" ht="18.75" hidden="1" customHeight="1" outlineLevel="1" x14ac:dyDescent="0.25">
      <c r="A90" s="41"/>
      <c r="B90" s="25" t="s">
        <v>3</v>
      </c>
      <c r="C90" s="7"/>
      <c r="D90" s="7"/>
      <c r="E90" s="15"/>
    </row>
    <row r="91" spans="1:6" ht="21.75" customHeight="1" collapsed="1" x14ac:dyDescent="0.25">
      <c r="A91" s="45" t="s">
        <v>51</v>
      </c>
      <c r="B91" s="21" t="s">
        <v>1</v>
      </c>
      <c r="C91" s="6">
        <f>SUM(C92:C95)</f>
        <v>9205.7999999999993</v>
      </c>
      <c r="D91" s="6">
        <f>SUM(D92:D95)</f>
        <v>9205.7999999999993</v>
      </c>
      <c r="E91" s="14">
        <f>SUM(E92:E95)</f>
        <v>0</v>
      </c>
    </row>
    <row r="92" spans="1:6" ht="21.75" customHeight="1" x14ac:dyDescent="0.25">
      <c r="A92" s="46"/>
      <c r="B92" s="25" t="s">
        <v>2</v>
      </c>
      <c r="C92" s="7">
        <v>0</v>
      </c>
      <c r="D92" s="7">
        <v>0</v>
      </c>
      <c r="E92" s="15"/>
    </row>
    <row r="93" spans="1:6" ht="21.75" customHeight="1" x14ac:dyDescent="0.25">
      <c r="A93" s="46"/>
      <c r="B93" s="25" t="s">
        <v>9</v>
      </c>
      <c r="C93" s="7">
        <v>0</v>
      </c>
      <c r="D93" s="7">
        <v>0</v>
      </c>
      <c r="E93" s="15"/>
    </row>
    <row r="94" spans="1:6" ht="21.75" customHeight="1" x14ac:dyDescent="0.25">
      <c r="A94" s="46"/>
      <c r="B94" s="25" t="s">
        <v>13</v>
      </c>
      <c r="C94" s="7">
        <v>9205.7999999999993</v>
      </c>
      <c r="D94" s="7">
        <v>9205.7999999999993</v>
      </c>
      <c r="E94" s="15">
        <v>0</v>
      </c>
    </row>
    <row r="95" spans="1:6" ht="48" customHeight="1" x14ac:dyDescent="0.25">
      <c r="A95" s="47"/>
      <c r="B95" s="25" t="s">
        <v>3</v>
      </c>
      <c r="C95" s="7">
        <v>0</v>
      </c>
      <c r="D95" s="7">
        <v>0</v>
      </c>
      <c r="E95" s="15"/>
    </row>
    <row r="96" spans="1:6" ht="36.75" customHeight="1" collapsed="1" x14ac:dyDescent="0.25">
      <c r="A96" s="45" t="s">
        <v>52</v>
      </c>
      <c r="B96" s="21" t="s">
        <v>1</v>
      </c>
      <c r="C96" s="6">
        <f>SUM(C97:C100)</f>
        <v>40</v>
      </c>
      <c r="D96" s="6">
        <f>SUM(D97:D100)</f>
        <v>40</v>
      </c>
      <c r="E96" s="14">
        <f>SUM(E97:E100)</f>
        <v>12</v>
      </c>
    </row>
    <row r="97" spans="1:6" ht="36.75" customHeight="1" x14ac:dyDescent="0.25">
      <c r="A97" s="46"/>
      <c r="B97" s="25" t="s">
        <v>2</v>
      </c>
      <c r="C97" s="7">
        <v>0</v>
      </c>
      <c r="D97" s="7">
        <v>0</v>
      </c>
      <c r="E97" s="15"/>
    </row>
    <row r="98" spans="1:6" ht="36.75" customHeight="1" x14ac:dyDescent="0.25">
      <c r="A98" s="46"/>
      <c r="B98" s="25" t="s">
        <v>9</v>
      </c>
      <c r="C98" s="7">
        <v>0</v>
      </c>
      <c r="D98" s="7">
        <v>0</v>
      </c>
      <c r="E98" s="15"/>
    </row>
    <row r="99" spans="1:6" ht="36.75" customHeight="1" x14ac:dyDescent="0.25">
      <c r="A99" s="46"/>
      <c r="B99" s="25" t="s">
        <v>13</v>
      </c>
      <c r="C99" s="7">
        <v>40</v>
      </c>
      <c r="D99" s="7">
        <v>40</v>
      </c>
      <c r="E99" s="15">
        <v>12</v>
      </c>
    </row>
    <row r="100" spans="1:6" ht="36.75" customHeight="1" x14ac:dyDescent="0.25">
      <c r="A100" s="47"/>
      <c r="B100" s="25" t="s">
        <v>3</v>
      </c>
      <c r="C100" s="7">
        <v>0</v>
      </c>
      <c r="D100" s="7">
        <v>0</v>
      </c>
      <c r="E100" s="15"/>
    </row>
    <row r="101" spans="1:6" ht="15" customHeight="1" x14ac:dyDescent="0.25">
      <c r="A101" s="30" t="s">
        <v>26</v>
      </c>
      <c r="B101" s="21" t="s">
        <v>1</v>
      </c>
      <c r="C101" s="6">
        <f>C106+C111+C116</f>
        <v>155998</v>
      </c>
      <c r="D101" s="6">
        <f t="shared" ref="D101:E101" si="9">D106+D111+D116</f>
        <v>148541.79999999999</v>
      </c>
      <c r="E101" s="29">
        <f t="shared" si="9"/>
        <v>83435.10000000002</v>
      </c>
      <c r="F101" s="5">
        <f>141040.8-E101</f>
        <v>57605.699999999968</v>
      </c>
    </row>
    <row r="102" spans="1:6" ht="19.5" customHeight="1" x14ac:dyDescent="0.25">
      <c r="A102" s="30"/>
      <c r="B102" s="21" t="s">
        <v>2</v>
      </c>
      <c r="C102" s="6">
        <f>C107+C112+C117</f>
        <v>0</v>
      </c>
      <c r="D102" s="6">
        <f t="shared" ref="D102:E102" si="10">D107+D112+D117</f>
        <v>0</v>
      </c>
      <c r="E102" s="29">
        <f t="shared" si="10"/>
        <v>0</v>
      </c>
    </row>
    <row r="103" spans="1:6" x14ac:dyDescent="0.25">
      <c r="A103" s="30"/>
      <c r="B103" s="21" t="s">
        <v>9</v>
      </c>
      <c r="C103" s="6">
        <f t="shared" ref="C103:E105" si="11">C108+C113+C118</f>
        <v>2109.1999999999998</v>
      </c>
      <c r="D103" s="6">
        <f t="shared" si="11"/>
        <v>2109.1999999999998</v>
      </c>
      <c r="E103" s="29">
        <f t="shared" si="11"/>
        <v>1054.5999999999999</v>
      </c>
      <c r="F103" s="5">
        <f>4664.6-E103</f>
        <v>3610.0000000000005</v>
      </c>
    </row>
    <row r="104" spans="1:6" x14ac:dyDescent="0.25">
      <c r="A104" s="30"/>
      <c r="B104" s="21" t="s">
        <v>13</v>
      </c>
      <c r="C104" s="6">
        <f t="shared" si="11"/>
        <v>146432.59999999998</v>
      </c>
      <c r="D104" s="6">
        <f t="shared" si="11"/>
        <v>146432.59999999998</v>
      </c>
      <c r="E104" s="29">
        <f t="shared" si="11"/>
        <v>74887.900000000009</v>
      </c>
      <c r="F104" s="5">
        <f>136470.1-E104</f>
        <v>61582.2</v>
      </c>
    </row>
    <row r="105" spans="1:6" ht="32.25" customHeight="1" x14ac:dyDescent="0.25">
      <c r="A105" s="30"/>
      <c r="B105" s="21" t="s">
        <v>3</v>
      </c>
      <c r="C105" s="6">
        <f t="shared" si="11"/>
        <v>7456.2</v>
      </c>
      <c r="D105" s="6">
        <f t="shared" si="11"/>
        <v>0</v>
      </c>
      <c r="E105" s="29">
        <f t="shared" si="11"/>
        <v>7492.6</v>
      </c>
      <c r="F105" s="5">
        <f>C105-E105</f>
        <v>-36.400000000000546</v>
      </c>
    </row>
    <row r="106" spans="1:6" ht="21.75" customHeight="1" x14ac:dyDescent="0.25">
      <c r="A106" s="41" t="s">
        <v>27</v>
      </c>
      <c r="B106" s="21" t="s">
        <v>1</v>
      </c>
      <c r="C106" s="6">
        <f>SUM(C107:C110)</f>
        <v>153795.70000000001</v>
      </c>
      <c r="D106" s="6">
        <f>SUM(D107:D110)</f>
        <v>146369.5</v>
      </c>
      <c r="E106" s="14">
        <f>SUM(E107:E110)</f>
        <v>82619.400000000009</v>
      </c>
      <c r="F106" s="5"/>
    </row>
    <row r="107" spans="1:6" ht="21.75" customHeight="1" x14ac:dyDescent="0.25">
      <c r="A107" s="41"/>
      <c r="B107" s="25" t="s">
        <v>2</v>
      </c>
      <c r="C107" s="7">
        <v>0</v>
      </c>
      <c r="D107" s="7">
        <v>0</v>
      </c>
      <c r="E107" s="15"/>
    </row>
    <row r="108" spans="1:6" ht="21.75" customHeight="1" x14ac:dyDescent="0.25">
      <c r="A108" s="41"/>
      <c r="B108" s="25" t="s">
        <v>9</v>
      </c>
      <c r="C108" s="7">
        <v>2109.1999999999998</v>
      </c>
      <c r="D108" s="7">
        <v>2109.1999999999998</v>
      </c>
      <c r="E108" s="15">
        <v>1054.5999999999999</v>
      </c>
    </row>
    <row r="109" spans="1:6" ht="21.75" customHeight="1" x14ac:dyDescent="0.25">
      <c r="A109" s="41"/>
      <c r="B109" s="25" t="s">
        <v>13</v>
      </c>
      <c r="C109" s="7">
        <v>144260.29999999999</v>
      </c>
      <c r="D109" s="7">
        <v>144260.29999999999</v>
      </c>
      <c r="E109" s="15">
        <v>74130.8</v>
      </c>
    </row>
    <row r="110" spans="1:6" ht="18" customHeight="1" x14ac:dyDescent="0.25">
      <c r="A110" s="41"/>
      <c r="B110" s="25" t="s">
        <v>3</v>
      </c>
      <c r="C110" s="7">
        <v>7426.2</v>
      </c>
      <c r="D110" s="7">
        <v>0</v>
      </c>
      <c r="E110" s="15">
        <v>7434</v>
      </c>
      <c r="F110" s="5">
        <f>C110-E110</f>
        <v>-7.8000000000001819</v>
      </c>
    </row>
    <row r="111" spans="1:6" ht="15" customHeight="1" x14ac:dyDescent="0.25">
      <c r="A111" s="41" t="s">
        <v>28</v>
      </c>
      <c r="B111" s="21" t="s">
        <v>1</v>
      </c>
      <c r="C111" s="6">
        <f>SUM(C112:C115)</f>
        <v>1006</v>
      </c>
      <c r="D111" s="6">
        <f>SUM(D112:D115)</f>
        <v>1006</v>
      </c>
      <c r="E111" s="14">
        <f>SUM(E112:E115)</f>
        <v>246.6</v>
      </c>
    </row>
    <row r="112" spans="1:6" x14ac:dyDescent="0.25">
      <c r="A112" s="41"/>
      <c r="B112" s="25" t="s">
        <v>2</v>
      </c>
      <c r="C112" s="7">
        <v>0</v>
      </c>
      <c r="D112" s="7">
        <v>0</v>
      </c>
      <c r="E112" s="15"/>
    </row>
    <row r="113" spans="1:6" x14ac:dyDescent="0.25">
      <c r="A113" s="41"/>
      <c r="B113" s="25" t="s">
        <v>9</v>
      </c>
      <c r="C113" s="7">
        <v>0</v>
      </c>
      <c r="D113" s="7">
        <v>0</v>
      </c>
      <c r="E113" s="15"/>
    </row>
    <row r="114" spans="1:6" x14ac:dyDescent="0.25">
      <c r="A114" s="41"/>
      <c r="B114" s="25" t="s">
        <v>13</v>
      </c>
      <c r="C114" s="7">
        <v>1006</v>
      </c>
      <c r="D114" s="7">
        <v>1006</v>
      </c>
      <c r="E114" s="15">
        <v>246.6</v>
      </c>
    </row>
    <row r="115" spans="1:6" ht="18" customHeight="1" x14ac:dyDescent="0.25">
      <c r="A115" s="41"/>
      <c r="B115" s="25" t="s">
        <v>3</v>
      </c>
      <c r="C115" s="7">
        <v>0</v>
      </c>
      <c r="D115" s="7">
        <v>0</v>
      </c>
      <c r="E115" s="15"/>
    </row>
    <row r="116" spans="1:6" ht="15.75" customHeight="1" x14ac:dyDescent="0.25">
      <c r="A116" s="41" t="s">
        <v>37</v>
      </c>
      <c r="B116" s="21" t="s">
        <v>1</v>
      </c>
      <c r="C116" s="6">
        <f>SUM(C117:C120)</f>
        <v>1196.3</v>
      </c>
      <c r="D116" s="6">
        <f>SUM(D117:D120)</f>
        <v>1166.3</v>
      </c>
      <c r="E116" s="14">
        <f>SUM(E117:E120)</f>
        <v>569.1</v>
      </c>
    </row>
    <row r="117" spans="1:6" ht="15.75" customHeight="1" x14ac:dyDescent="0.25">
      <c r="A117" s="41"/>
      <c r="B117" s="25" t="s">
        <v>2</v>
      </c>
      <c r="C117" s="7">
        <v>0</v>
      </c>
      <c r="D117" s="7">
        <v>0</v>
      </c>
      <c r="E117" s="15"/>
    </row>
    <row r="118" spans="1:6" ht="15.75" customHeight="1" x14ac:dyDescent="0.25">
      <c r="A118" s="41"/>
      <c r="B118" s="25" t="s">
        <v>9</v>
      </c>
      <c r="C118" s="7">
        <v>0</v>
      </c>
      <c r="D118" s="7">
        <v>0</v>
      </c>
      <c r="E118" s="15"/>
    </row>
    <row r="119" spans="1:6" ht="15.75" customHeight="1" x14ac:dyDescent="0.25">
      <c r="A119" s="41"/>
      <c r="B119" s="25" t="s">
        <v>13</v>
      </c>
      <c r="C119" s="7">
        <v>1166.3</v>
      </c>
      <c r="D119" s="7">
        <v>1166.3</v>
      </c>
      <c r="E119" s="15">
        <v>510.5</v>
      </c>
    </row>
    <row r="120" spans="1:6" ht="18" customHeight="1" x14ac:dyDescent="0.25">
      <c r="A120" s="41"/>
      <c r="B120" s="25" t="s">
        <v>3</v>
      </c>
      <c r="C120" s="7">
        <v>30</v>
      </c>
      <c r="D120" s="7">
        <v>0</v>
      </c>
      <c r="E120" s="15">
        <v>58.6</v>
      </c>
    </row>
    <row r="121" spans="1:6" ht="15" customHeight="1" x14ac:dyDescent="0.25">
      <c r="A121" s="30" t="s">
        <v>29</v>
      </c>
      <c r="B121" s="21" t="s">
        <v>1</v>
      </c>
      <c r="C121" s="6">
        <f>C126+C131+C136+C141+C146+C151+C156+C161</f>
        <v>71907.100000000006</v>
      </c>
      <c r="D121" s="6">
        <f t="shared" ref="D121:E121" si="12">D126+D131+D136+D141+D146+D151+D156+D161</f>
        <v>71380.3</v>
      </c>
      <c r="E121" s="29">
        <f t="shared" si="12"/>
        <v>31438.400000000001</v>
      </c>
      <c r="F121" s="5">
        <f>65827.8-E121</f>
        <v>34389.4</v>
      </c>
    </row>
    <row r="122" spans="1:6" ht="18" customHeight="1" x14ac:dyDescent="0.25">
      <c r="A122" s="30"/>
      <c r="B122" s="21" t="s">
        <v>2</v>
      </c>
      <c r="C122" s="6">
        <f t="shared" ref="C122:E125" si="13">C127+C132+C137+C142+C147+C152+C157+C162</f>
        <v>724.4</v>
      </c>
      <c r="D122" s="6">
        <f t="shared" si="13"/>
        <v>724.4</v>
      </c>
      <c r="E122" s="29">
        <f t="shared" si="13"/>
        <v>200.3</v>
      </c>
    </row>
    <row r="123" spans="1:6" x14ac:dyDescent="0.25">
      <c r="A123" s="30"/>
      <c r="B123" s="21" t="s">
        <v>9</v>
      </c>
      <c r="C123" s="6">
        <f t="shared" si="13"/>
        <v>34640.800000000003</v>
      </c>
      <c r="D123" s="6">
        <f t="shared" si="13"/>
        <v>34640.800000000003</v>
      </c>
      <c r="E123" s="29">
        <f t="shared" si="13"/>
        <v>15548.7</v>
      </c>
      <c r="F123" s="5">
        <f>31428.6-E123</f>
        <v>15879.899999999998</v>
      </c>
    </row>
    <row r="124" spans="1:6" ht="15.75" customHeight="1" x14ac:dyDescent="0.25">
      <c r="A124" s="30"/>
      <c r="B124" s="21" t="s">
        <v>13</v>
      </c>
      <c r="C124" s="6">
        <f t="shared" si="13"/>
        <v>36015.1</v>
      </c>
      <c r="D124" s="6">
        <f t="shared" si="13"/>
        <v>36015.1</v>
      </c>
      <c r="E124" s="29">
        <f t="shared" si="13"/>
        <v>15689.4</v>
      </c>
      <c r="F124" s="5">
        <f>33674.2-E124</f>
        <v>17984.799999999996</v>
      </c>
    </row>
    <row r="125" spans="1:6" ht="30" customHeight="1" x14ac:dyDescent="0.25">
      <c r="A125" s="30"/>
      <c r="B125" s="21" t="s">
        <v>3</v>
      </c>
      <c r="C125" s="6">
        <f t="shared" si="13"/>
        <v>526.79999999999995</v>
      </c>
      <c r="D125" s="6">
        <f t="shared" si="13"/>
        <v>0</v>
      </c>
      <c r="E125" s="29">
        <f t="shared" si="13"/>
        <v>0</v>
      </c>
    </row>
    <row r="126" spans="1:6" ht="15" customHeight="1" x14ac:dyDescent="0.25">
      <c r="A126" s="41" t="s">
        <v>30</v>
      </c>
      <c r="B126" s="21" t="s">
        <v>1</v>
      </c>
      <c r="C126" s="6">
        <f>SUM(C127:C130)</f>
        <v>5764</v>
      </c>
      <c r="D126" s="6">
        <f>SUM(D127:D130)</f>
        <v>5237.2</v>
      </c>
      <c r="E126" s="14">
        <f>SUM(E127:E130)</f>
        <v>2421</v>
      </c>
    </row>
    <row r="127" spans="1:6" ht="20.25" customHeight="1" x14ac:dyDescent="0.25">
      <c r="A127" s="41"/>
      <c r="B127" s="25" t="s">
        <v>2</v>
      </c>
      <c r="C127" s="7">
        <v>0</v>
      </c>
      <c r="D127" s="7">
        <v>0</v>
      </c>
      <c r="E127" s="15"/>
    </row>
    <row r="128" spans="1:6" ht="20.25" customHeight="1" x14ac:dyDescent="0.25">
      <c r="A128" s="41"/>
      <c r="B128" s="25" t="s">
        <v>9</v>
      </c>
      <c r="C128" s="7">
        <v>0</v>
      </c>
      <c r="D128" s="7">
        <v>0</v>
      </c>
      <c r="E128" s="15"/>
    </row>
    <row r="129" spans="1:6" ht="20.25" customHeight="1" x14ac:dyDescent="0.25">
      <c r="A129" s="41"/>
      <c r="B129" s="25" t="s">
        <v>13</v>
      </c>
      <c r="C129" s="7">
        <v>5237.2</v>
      </c>
      <c r="D129" s="7">
        <v>5237.2</v>
      </c>
      <c r="E129" s="15">
        <v>2421</v>
      </c>
    </row>
    <row r="130" spans="1:6" ht="23.25" customHeight="1" x14ac:dyDescent="0.25">
      <c r="A130" s="41"/>
      <c r="B130" s="25" t="s">
        <v>3</v>
      </c>
      <c r="C130" s="7">
        <v>526.79999999999995</v>
      </c>
      <c r="D130" s="7">
        <v>0</v>
      </c>
      <c r="E130" s="15"/>
    </row>
    <row r="131" spans="1:6" ht="15" customHeight="1" x14ac:dyDescent="0.25">
      <c r="A131" s="41" t="s">
        <v>31</v>
      </c>
      <c r="B131" s="21" t="s">
        <v>1</v>
      </c>
      <c r="C131" s="6">
        <f>SUM(C132:C135)</f>
        <v>86.3</v>
      </c>
      <c r="D131" s="6">
        <f>SUM(D132:D135)</f>
        <v>86.3</v>
      </c>
      <c r="E131" s="14">
        <f>SUM(E132:E135)</f>
        <v>35.5</v>
      </c>
    </row>
    <row r="132" spans="1:6" x14ac:dyDescent="0.25">
      <c r="A132" s="41"/>
      <c r="B132" s="25" t="s">
        <v>2</v>
      </c>
      <c r="C132" s="7">
        <v>0</v>
      </c>
      <c r="D132" s="7">
        <v>0</v>
      </c>
      <c r="E132" s="15"/>
    </row>
    <row r="133" spans="1:6" x14ac:dyDescent="0.25">
      <c r="A133" s="41"/>
      <c r="B133" s="25" t="s">
        <v>9</v>
      </c>
      <c r="C133" s="7">
        <v>0</v>
      </c>
      <c r="D133" s="7">
        <v>0</v>
      </c>
      <c r="E133" s="15"/>
    </row>
    <row r="134" spans="1:6" x14ac:dyDescent="0.25">
      <c r="A134" s="41"/>
      <c r="B134" s="25" t="s">
        <v>13</v>
      </c>
      <c r="C134" s="7">
        <v>86.3</v>
      </c>
      <c r="D134" s="7">
        <v>86.3</v>
      </c>
      <c r="E134" s="15">
        <v>35.5</v>
      </c>
    </row>
    <row r="135" spans="1:6" ht="20.25" customHeight="1" x14ac:dyDescent="0.25">
      <c r="A135" s="41"/>
      <c r="B135" s="25" t="s">
        <v>3</v>
      </c>
      <c r="C135" s="7">
        <v>0</v>
      </c>
      <c r="D135" s="7">
        <v>0</v>
      </c>
      <c r="E135" s="15"/>
    </row>
    <row r="136" spans="1:6" ht="20.25" customHeight="1" x14ac:dyDescent="0.25">
      <c r="A136" s="41" t="s">
        <v>32</v>
      </c>
      <c r="B136" s="21" t="s">
        <v>1</v>
      </c>
      <c r="C136" s="6">
        <f>SUM(C137:C140)</f>
        <v>1284.8</v>
      </c>
      <c r="D136" s="6">
        <f>SUM(D137:D140)</f>
        <v>1284.8</v>
      </c>
      <c r="E136" s="14">
        <f>SUM(E137:E140)</f>
        <v>432.7</v>
      </c>
    </row>
    <row r="137" spans="1:6" ht="20.25" customHeight="1" x14ac:dyDescent="0.25">
      <c r="A137" s="41"/>
      <c r="B137" s="25" t="s">
        <v>2</v>
      </c>
      <c r="C137" s="7">
        <v>0</v>
      </c>
      <c r="D137" s="7">
        <v>0</v>
      </c>
      <c r="E137" s="15"/>
    </row>
    <row r="138" spans="1:6" ht="20.25" customHeight="1" x14ac:dyDescent="0.25">
      <c r="A138" s="41"/>
      <c r="B138" s="25" t="s">
        <v>9</v>
      </c>
      <c r="C138" s="7">
        <v>0</v>
      </c>
      <c r="D138" s="7">
        <v>0</v>
      </c>
      <c r="E138" s="15"/>
    </row>
    <row r="139" spans="1:6" ht="20.25" customHeight="1" x14ac:dyDescent="0.25">
      <c r="A139" s="41"/>
      <c r="B139" s="25" t="s">
        <v>13</v>
      </c>
      <c r="C139" s="7">
        <v>1284.8</v>
      </c>
      <c r="D139" s="7">
        <v>1284.8</v>
      </c>
      <c r="E139" s="15">
        <v>432.7</v>
      </c>
    </row>
    <row r="140" spans="1:6" ht="19.5" customHeight="1" x14ac:dyDescent="0.25">
      <c r="A140" s="41"/>
      <c r="B140" s="25" t="s">
        <v>3</v>
      </c>
      <c r="C140" s="7">
        <v>0</v>
      </c>
      <c r="D140" s="7">
        <v>0</v>
      </c>
      <c r="E140" s="15"/>
    </row>
    <row r="141" spans="1:6" ht="15" customHeight="1" x14ac:dyDescent="0.25">
      <c r="A141" s="41" t="s">
        <v>33</v>
      </c>
      <c r="B141" s="21" t="s">
        <v>1</v>
      </c>
      <c r="C141" s="6">
        <f>SUM(C142:C145)</f>
        <v>64189.5</v>
      </c>
      <c r="D141" s="6">
        <f>SUM(D142:D145)</f>
        <v>64189.5</v>
      </c>
      <c r="E141" s="14">
        <f>SUM(E142:E145)</f>
        <v>28342.3</v>
      </c>
    </row>
    <row r="142" spans="1:6" x14ac:dyDescent="0.25">
      <c r="A142" s="41"/>
      <c r="B142" s="25" t="s">
        <v>2</v>
      </c>
      <c r="C142" s="7">
        <v>724.4</v>
      </c>
      <c r="D142" s="7">
        <v>724.4</v>
      </c>
      <c r="E142" s="15">
        <v>200.3</v>
      </c>
    </row>
    <row r="143" spans="1:6" x14ac:dyDescent="0.25">
      <c r="A143" s="41"/>
      <c r="B143" s="25" t="s">
        <v>9</v>
      </c>
      <c r="C143" s="7">
        <v>34640.800000000003</v>
      </c>
      <c r="D143" s="7">
        <v>34640.800000000003</v>
      </c>
      <c r="E143" s="15">
        <v>15548.7</v>
      </c>
    </row>
    <row r="144" spans="1:6" x14ac:dyDescent="0.25">
      <c r="A144" s="41"/>
      <c r="B144" s="25" t="s">
        <v>13</v>
      </c>
      <c r="C144" s="7">
        <v>28824.3</v>
      </c>
      <c r="D144" s="7">
        <v>28824.3</v>
      </c>
      <c r="E144" s="15">
        <v>12593.3</v>
      </c>
      <c r="F144" s="5">
        <f>27150.3-E144</f>
        <v>14557</v>
      </c>
    </row>
    <row r="145" spans="1:5" ht="18.75" customHeight="1" x14ac:dyDescent="0.25">
      <c r="A145" s="41"/>
      <c r="B145" s="25" t="s">
        <v>3</v>
      </c>
      <c r="C145" s="7">
        <v>0</v>
      </c>
      <c r="D145" s="7">
        <v>0</v>
      </c>
      <c r="E145" s="15"/>
    </row>
    <row r="146" spans="1:5" ht="15" customHeight="1" x14ac:dyDescent="0.25">
      <c r="A146" s="41" t="s">
        <v>34</v>
      </c>
      <c r="B146" s="21" t="s">
        <v>1</v>
      </c>
      <c r="C146" s="6">
        <f>SUM(C147:C150)</f>
        <v>4.5</v>
      </c>
      <c r="D146" s="6">
        <f>SUM(D147:D150)</f>
        <v>4.5</v>
      </c>
      <c r="E146" s="14">
        <f>SUM(E147:E150)</f>
        <v>3.9</v>
      </c>
    </row>
    <row r="147" spans="1:5" x14ac:dyDescent="0.25">
      <c r="A147" s="41"/>
      <c r="B147" s="25" t="s">
        <v>2</v>
      </c>
      <c r="C147" s="7">
        <v>0</v>
      </c>
      <c r="D147" s="7">
        <v>0</v>
      </c>
      <c r="E147" s="15"/>
    </row>
    <row r="148" spans="1:5" x14ac:dyDescent="0.25">
      <c r="A148" s="41"/>
      <c r="B148" s="25" t="s">
        <v>9</v>
      </c>
      <c r="C148" s="7">
        <v>0</v>
      </c>
      <c r="D148" s="7">
        <v>0</v>
      </c>
      <c r="E148" s="15"/>
    </row>
    <row r="149" spans="1:5" x14ac:dyDescent="0.25">
      <c r="A149" s="41"/>
      <c r="B149" s="25" t="s">
        <v>13</v>
      </c>
      <c r="C149" s="7">
        <v>4.5</v>
      </c>
      <c r="D149" s="7">
        <v>4.5</v>
      </c>
      <c r="E149" s="15">
        <v>3.9</v>
      </c>
    </row>
    <row r="150" spans="1:5" ht="19.5" customHeight="1" x14ac:dyDescent="0.25">
      <c r="A150" s="41"/>
      <c r="B150" s="25" t="s">
        <v>3</v>
      </c>
      <c r="C150" s="7">
        <v>0</v>
      </c>
      <c r="D150" s="7">
        <v>0</v>
      </c>
      <c r="E150" s="15"/>
    </row>
    <row r="151" spans="1:5" ht="18" customHeight="1" x14ac:dyDescent="0.25">
      <c r="A151" s="41" t="s">
        <v>35</v>
      </c>
      <c r="B151" s="21" t="s">
        <v>1</v>
      </c>
      <c r="C151" s="6">
        <f>SUM(C152:C155)</f>
        <v>375</v>
      </c>
      <c r="D151" s="6">
        <f>SUM(D152:D155)</f>
        <v>375</v>
      </c>
      <c r="E151" s="14">
        <f>SUM(E152:E155)</f>
        <v>0</v>
      </c>
    </row>
    <row r="152" spans="1:5" ht="18" customHeight="1" x14ac:dyDescent="0.25">
      <c r="A152" s="41"/>
      <c r="B152" s="25" t="s">
        <v>2</v>
      </c>
      <c r="C152" s="7">
        <v>0</v>
      </c>
      <c r="D152" s="7">
        <v>0</v>
      </c>
      <c r="E152" s="15"/>
    </row>
    <row r="153" spans="1:5" ht="18" customHeight="1" x14ac:dyDescent="0.25">
      <c r="A153" s="41"/>
      <c r="B153" s="25" t="s">
        <v>9</v>
      </c>
      <c r="C153" s="7">
        <v>0</v>
      </c>
      <c r="D153" s="7">
        <v>0</v>
      </c>
      <c r="E153" s="15"/>
    </row>
    <row r="154" spans="1:5" ht="18" customHeight="1" x14ac:dyDescent="0.25">
      <c r="A154" s="41"/>
      <c r="B154" s="25" t="s">
        <v>13</v>
      </c>
      <c r="C154" s="7">
        <v>375</v>
      </c>
      <c r="D154" s="7">
        <v>375</v>
      </c>
      <c r="E154" s="15">
        <v>0</v>
      </c>
    </row>
    <row r="155" spans="1:5" ht="27" customHeight="1" x14ac:dyDescent="0.25">
      <c r="A155" s="41"/>
      <c r="B155" s="25" t="s">
        <v>3</v>
      </c>
      <c r="C155" s="7">
        <v>0</v>
      </c>
      <c r="D155" s="7">
        <v>0</v>
      </c>
      <c r="E155" s="15"/>
    </row>
    <row r="156" spans="1:5" ht="18.75" customHeight="1" x14ac:dyDescent="0.25">
      <c r="A156" s="41" t="s">
        <v>53</v>
      </c>
      <c r="B156" s="27" t="s">
        <v>1</v>
      </c>
      <c r="C156" s="6">
        <f>SUM(C157:C160)</f>
        <v>113</v>
      </c>
      <c r="D156" s="6">
        <f>SUM(D157:D160)</f>
        <v>113</v>
      </c>
      <c r="E156" s="14">
        <f>SUM(E157:E160)</f>
        <v>113</v>
      </c>
    </row>
    <row r="157" spans="1:5" ht="18.75" customHeight="1" x14ac:dyDescent="0.25">
      <c r="A157" s="41"/>
      <c r="B157" s="28" t="s">
        <v>2</v>
      </c>
      <c r="C157" s="7">
        <v>0</v>
      </c>
      <c r="D157" s="7">
        <v>0</v>
      </c>
      <c r="E157" s="15"/>
    </row>
    <row r="158" spans="1:5" ht="18.75" customHeight="1" x14ac:dyDescent="0.25">
      <c r="A158" s="41"/>
      <c r="B158" s="28" t="s">
        <v>9</v>
      </c>
      <c r="C158" s="7">
        <v>0</v>
      </c>
      <c r="D158" s="7">
        <v>0</v>
      </c>
      <c r="E158" s="15"/>
    </row>
    <row r="159" spans="1:5" ht="18.75" customHeight="1" x14ac:dyDescent="0.25">
      <c r="A159" s="41"/>
      <c r="B159" s="28" t="s">
        <v>13</v>
      </c>
      <c r="C159" s="7">
        <v>113</v>
      </c>
      <c r="D159" s="7">
        <v>113</v>
      </c>
      <c r="E159" s="15">
        <v>113</v>
      </c>
    </row>
    <row r="160" spans="1:5" ht="18.75" customHeight="1" x14ac:dyDescent="0.25">
      <c r="A160" s="41"/>
      <c r="B160" s="28" t="s">
        <v>3</v>
      </c>
      <c r="C160" s="7">
        <v>0</v>
      </c>
      <c r="D160" s="7">
        <v>0</v>
      </c>
      <c r="E160" s="15"/>
    </row>
    <row r="161" spans="1:5" x14ac:dyDescent="0.25">
      <c r="A161" s="41" t="s">
        <v>54</v>
      </c>
      <c r="B161" s="21" t="s">
        <v>1</v>
      </c>
      <c r="C161" s="6">
        <f>SUM(C162:C165)</f>
        <v>90</v>
      </c>
      <c r="D161" s="6">
        <f>SUM(D162:D165)</f>
        <v>90</v>
      </c>
      <c r="E161" s="14">
        <f>SUM(E162:E165)</f>
        <v>90</v>
      </c>
    </row>
    <row r="162" spans="1:5" x14ac:dyDescent="0.25">
      <c r="A162" s="41"/>
      <c r="B162" s="25" t="s">
        <v>2</v>
      </c>
      <c r="C162" s="7">
        <v>0</v>
      </c>
      <c r="D162" s="7">
        <v>0</v>
      </c>
      <c r="E162" s="15"/>
    </row>
    <row r="163" spans="1:5" x14ac:dyDescent="0.25">
      <c r="A163" s="41"/>
      <c r="B163" s="25" t="s">
        <v>9</v>
      </c>
      <c r="C163" s="7">
        <v>0</v>
      </c>
      <c r="D163" s="7">
        <v>0</v>
      </c>
      <c r="E163" s="15"/>
    </row>
    <row r="164" spans="1:5" ht="16.5" customHeight="1" x14ac:dyDescent="0.25">
      <c r="A164" s="41"/>
      <c r="B164" s="25" t="s">
        <v>13</v>
      </c>
      <c r="C164" s="7">
        <v>90</v>
      </c>
      <c r="D164" s="7">
        <v>90</v>
      </c>
      <c r="E164" s="15">
        <v>90</v>
      </c>
    </row>
    <row r="165" spans="1:5" ht="17.25" customHeight="1" x14ac:dyDescent="0.25">
      <c r="A165" s="41"/>
      <c r="B165" s="25" t="s">
        <v>3</v>
      </c>
      <c r="C165" s="7">
        <v>0</v>
      </c>
      <c r="D165" s="7">
        <v>0</v>
      </c>
      <c r="E165" s="15"/>
    </row>
    <row r="166" spans="1:5" x14ac:dyDescent="0.25">
      <c r="A166" s="26"/>
      <c r="B166" s="26"/>
      <c r="C166" s="9"/>
      <c r="D166" s="9"/>
      <c r="E166" s="16"/>
    </row>
    <row r="167" spans="1:5" x14ac:dyDescent="0.25">
      <c r="A167" s="3"/>
      <c r="B167" s="3"/>
      <c r="C167" s="10"/>
      <c r="D167" s="10"/>
      <c r="E167" s="17"/>
    </row>
    <row r="168" spans="1:5" x14ac:dyDescent="0.25">
      <c r="A168" s="48" t="s">
        <v>44</v>
      </c>
      <c r="B168" s="48"/>
      <c r="C168" s="9"/>
      <c r="D168" s="9"/>
      <c r="E168" s="16"/>
    </row>
    <row r="169" spans="1:5" ht="16.5" customHeight="1" x14ac:dyDescent="0.25">
      <c r="A169" s="48" t="s">
        <v>39</v>
      </c>
      <c r="B169" s="48"/>
      <c r="C169" s="9"/>
      <c r="D169" s="9"/>
      <c r="E169" s="13" t="s">
        <v>45</v>
      </c>
    </row>
    <row r="170" spans="1:5" ht="16.5" customHeight="1" x14ac:dyDescent="0.25">
      <c r="A170" s="26"/>
      <c r="B170" s="26"/>
      <c r="C170" s="9"/>
      <c r="D170" s="9"/>
      <c r="E170" s="16"/>
    </row>
    <row r="171" spans="1:5" x14ac:dyDescent="0.25">
      <c r="A171" s="26"/>
      <c r="B171" s="26"/>
      <c r="C171" s="9"/>
      <c r="D171" s="9"/>
      <c r="E171" s="16"/>
    </row>
    <row r="172" spans="1:5" ht="17.25" customHeight="1" x14ac:dyDescent="0.25">
      <c r="A172" s="48"/>
      <c r="B172" s="48"/>
      <c r="C172" s="9"/>
      <c r="D172" s="9"/>
      <c r="E172" s="16"/>
    </row>
    <row r="173" spans="1:5" ht="15" customHeight="1" x14ac:dyDescent="0.25">
      <c r="A173" s="48" t="s">
        <v>46</v>
      </c>
      <c r="B173" s="48"/>
      <c r="C173" s="9"/>
      <c r="D173" s="9"/>
      <c r="E173" s="13" t="s">
        <v>55</v>
      </c>
    </row>
    <row r="174" spans="1:5" ht="18" customHeight="1" x14ac:dyDescent="0.25">
      <c r="A174" s="49" t="s">
        <v>39</v>
      </c>
      <c r="B174" s="49"/>
      <c r="C174" s="9"/>
      <c r="D174" s="9"/>
      <c r="E174" s="16"/>
    </row>
    <row r="175" spans="1:5" x14ac:dyDescent="0.25">
      <c r="A175" s="26"/>
      <c r="B175" s="26"/>
      <c r="C175" s="9"/>
      <c r="D175" s="9"/>
      <c r="E175" s="16"/>
    </row>
    <row r="176" spans="1:5" x14ac:dyDescent="0.25">
      <c r="A176" s="4"/>
      <c r="B176" s="4"/>
      <c r="C176" s="9"/>
      <c r="D176" s="9"/>
      <c r="E176" s="16"/>
    </row>
    <row r="177" spans="1:5" x14ac:dyDescent="0.25">
      <c r="A177" s="4"/>
      <c r="B177" s="4"/>
      <c r="C177" s="9"/>
      <c r="D177" s="9"/>
      <c r="E177" s="16"/>
    </row>
    <row r="178" spans="1:5" x14ac:dyDescent="0.25">
      <c r="A178" s="26"/>
      <c r="B178" s="26"/>
      <c r="C178" s="9"/>
      <c r="D178" s="9"/>
      <c r="E178" s="16"/>
    </row>
    <row r="179" spans="1:5" x14ac:dyDescent="0.25">
      <c r="A179" s="26"/>
      <c r="B179" s="26"/>
      <c r="C179" s="9"/>
      <c r="D179" s="9"/>
      <c r="E179" s="16"/>
    </row>
    <row r="180" spans="1:5" hidden="1" x14ac:dyDescent="0.25">
      <c r="E180" s="18">
        <f>E181+E185</f>
        <v>405845.5</v>
      </c>
    </row>
    <row r="181" spans="1:5" hidden="1" x14ac:dyDescent="0.25">
      <c r="C181" s="12">
        <f>C182+C183+C184</f>
        <v>771368.3</v>
      </c>
      <c r="D181" s="12"/>
      <c r="E181" s="18">
        <f>E182+E183+E184</f>
        <v>311907.8</v>
      </c>
    </row>
    <row r="182" spans="1:5" hidden="1" x14ac:dyDescent="0.25">
      <c r="C182" s="12">
        <v>316721.2</v>
      </c>
      <c r="D182" s="12"/>
      <c r="E182" s="18">
        <f>E24+E29+E49+E54+E59+E74+E109+E114+E129+E134+E139+E144+E149</f>
        <v>296158.8</v>
      </c>
    </row>
    <row r="183" spans="1:5" hidden="1" x14ac:dyDescent="0.25">
      <c r="C183" s="12">
        <v>454308.6</v>
      </c>
      <c r="D183" s="12"/>
      <c r="E183" s="18">
        <f>E22+E47+E57+E72+E142</f>
        <v>200.3</v>
      </c>
    </row>
    <row r="184" spans="1:5" hidden="1" x14ac:dyDescent="0.25">
      <c r="C184" s="12">
        <v>338.5</v>
      </c>
      <c r="D184" s="12"/>
      <c r="E184" s="18">
        <f>E143</f>
        <v>15548.7</v>
      </c>
    </row>
    <row r="185" spans="1:5" hidden="1" x14ac:dyDescent="0.25">
      <c r="C185" s="12">
        <v>65681.7</v>
      </c>
      <c r="D185" s="12"/>
      <c r="E185" s="18">
        <f>E186+E187+E188+E189</f>
        <v>93937.7</v>
      </c>
    </row>
    <row r="186" spans="1:5" hidden="1" x14ac:dyDescent="0.25">
      <c r="C186" s="12">
        <v>50114.1</v>
      </c>
      <c r="D186" s="12"/>
      <c r="E186" s="18">
        <f>E25</f>
        <v>65474</v>
      </c>
    </row>
    <row r="187" spans="1:5" hidden="1" x14ac:dyDescent="0.25">
      <c r="C187" s="12">
        <v>13446</v>
      </c>
      <c r="D187" s="12"/>
      <c r="E187" s="18">
        <f>E50</f>
        <v>21029.7</v>
      </c>
    </row>
    <row r="188" spans="1:5" hidden="1" x14ac:dyDescent="0.25">
      <c r="C188" s="12">
        <f>882.9+991.8</f>
        <v>1874.6999999999998</v>
      </c>
      <c r="D188" s="12"/>
      <c r="E188" s="18">
        <f>E110</f>
        <v>7434</v>
      </c>
    </row>
    <row r="189" spans="1:5" hidden="1" x14ac:dyDescent="0.25">
      <c r="C189" s="11">
        <v>246.9</v>
      </c>
      <c r="E189" s="18">
        <f>E130</f>
        <v>0</v>
      </c>
    </row>
    <row r="190" spans="1:5" hidden="1" x14ac:dyDescent="0.25">
      <c r="C190" s="11">
        <f>C186+C187+C188+C189</f>
        <v>65681.7</v>
      </c>
      <c r="E190" s="19">
        <f>E186+E187+E188+E189</f>
        <v>93937.7</v>
      </c>
    </row>
    <row r="191" spans="1:5" hidden="1" x14ac:dyDescent="0.25"/>
    <row r="192" spans="1:5" hidden="1" x14ac:dyDescent="0.25">
      <c r="E192" s="18">
        <f>E29+E54+E114+E134</f>
        <v>1752.3999999999999</v>
      </c>
    </row>
  </sheetData>
  <mergeCells count="46">
    <mergeCell ref="A169:B169"/>
    <mergeCell ref="A172:B172"/>
    <mergeCell ref="A173:B173"/>
    <mergeCell ref="A174:B174"/>
    <mergeCell ref="A136:A140"/>
    <mergeCell ref="A141:A145"/>
    <mergeCell ref="A146:A150"/>
    <mergeCell ref="A151:A155"/>
    <mergeCell ref="A161:A165"/>
    <mergeCell ref="A168:B168"/>
    <mergeCell ref="A156:A160"/>
    <mergeCell ref="A131:A13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126:A130"/>
    <mergeCell ref="A71:A75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66:A70"/>
    <mergeCell ref="A16:A20"/>
    <mergeCell ref="A1:E1"/>
    <mergeCell ref="A2:E2"/>
    <mergeCell ref="A4:E4"/>
    <mergeCell ref="A5:E5"/>
    <mergeCell ref="A6:E6"/>
    <mergeCell ref="A7:E7"/>
    <mergeCell ref="A8:A9"/>
    <mergeCell ref="B8:B9"/>
    <mergeCell ref="C8:D8"/>
    <mergeCell ref="E8:E9"/>
    <mergeCell ref="A11:A15"/>
  </mergeCells>
  <pageMargins left="0.9055118110236221" right="0.31496062992125984" top="0.55118110236220474" bottom="0.55118110236220474" header="0.31496062992125984" footer="0.31496062992125984"/>
  <pageSetup paperSize="9" scale="70" fitToHeight="3" orientation="portrait" r:id="rId1"/>
  <rowBreaks count="3" manualBreakCount="3">
    <brk id="34" max="4" man="1"/>
    <brk id="85" max="4" man="1"/>
    <brk id="1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01.07.2018</vt:lpstr>
      <vt:lpstr>'на 01.07.2018'!Заголовки_для_печати</vt:lpstr>
      <vt:lpstr>'на 01.07.2018'!Область_печати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Король О. В.</cp:lastModifiedBy>
  <cp:lastPrinted>2018-07-12T09:11:24Z</cp:lastPrinted>
  <dcterms:created xsi:type="dcterms:W3CDTF">2014-07-10T11:39:57Z</dcterms:created>
  <dcterms:modified xsi:type="dcterms:W3CDTF">2018-07-12T09:15:49Z</dcterms:modified>
</cp:coreProperties>
</file>