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ыс.руб. (3)" sheetId="1" r:id="rId1"/>
  </sheets>
  <definedNames>
    <definedName name="_xlnm.Print_Titles" localSheetId="0">'тыс.руб. (3)'!$5:$8</definedName>
    <definedName name="_xlnm.Print_Area" localSheetId="0">'тыс.руб. (3)'!$A$1:$S$74</definedName>
  </definedNames>
  <calcPr fullCalcOnLoad="1"/>
</workbook>
</file>

<file path=xl/sharedStrings.xml><?xml version="1.0" encoding="utf-8"?>
<sst xmlns="http://schemas.openxmlformats.org/spreadsheetml/2006/main" count="136" uniqueCount="99">
  <si>
    <t>№ п/п</t>
  </si>
  <si>
    <t>Всего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</si>
  <si>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</si>
  <si>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</si>
  <si>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</si>
  <si>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</si>
  <si>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</si>
  <si>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Наименование мероприятия</t>
  </si>
  <si>
    <t>Организация выплат компенсации части родительской платы за содержание ребенка в дошкольных образовательных учреждениях</t>
  </si>
  <si>
    <t xml:space="preserve"> Обеспечение бесплатным дополнительным питанием (молоком) учащихся 1-4 классов</t>
  </si>
  <si>
    <t>Организация и проведение мероприятий по обеспечению занятости детей и подростков в свободное время</t>
  </si>
  <si>
    <t xml:space="preserve"> Организация и осуществление деятельности по опеке и попечительству в соответствии со статьей 6 Областного закона  от 26.12.2007 №830-ЗС "Об организации опеки и попечительства в Ростовской области"</t>
  </si>
  <si>
    <t xml:space="preserve"> Осуществление полномочий по предоставлению мер социальной поддержки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 - внутрирайонном транспорте (кроме такси)</t>
  </si>
  <si>
    <t>Главный бухгалтер</t>
  </si>
  <si>
    <t>С.А. Лупашко</t>
  </si>
  <si>
    <t>Приложение 1</t>
  </si>
  <si>
    <t>Организация выплат вознаграждения за выполнение функций классного руководителя работникам муниципальных общеобразовательных учреждений</t>
  </si>
  <si>
    <t>Обеспечение бесплатным  питанием детей в лагерях с дневным пребыванием детей</t>
  </si>
  <si>
    <t>Проведение мероприятий по выявлению, поддержке и сопровождению одаренных детей, в том числе по обеспечению их участия  во всероссийских  предметных олимпиадах</t>
  </si>
  <si>
    <t>Профилактика безопасности дорожного движения среди учащихся. Областной конкурс-фестиваль "Безопасное колесо"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</si>
  <si>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ежемесячной денежной выплаты опекунам (попечителям)</t>
  </si>
  <si>
    <t>Осуществление полномочий по назначению и выплате единовременного пособия при всех формах устройства детей, лишенных родительского попечения, в семью</t>
  </si>
  <si>
    <t xml:space="preserve">Начальник Управления образования г.Волгодонска </t>
  </si>
  <si>
    <t>Т.А. Самсонюк</t>
  </si>
  <si>
    <t>СОГЛАСОВАНО:</t>
  </si>
  <si>
    <t xml:space="preserve">города Волгодонска </t>
  </si>
  <si>
    <t>Выполнение комплекса антитеррористических мероприятий в образовательных учреждений</t>
  </si>
  <si>
    <t>Подпрограмма «Дошкольное образование»</t>
  </si>
  <si>
    <t>1. Направление "Обеспечение доступности, совершенствование содержания и технологий дошкольного образования "</t>
  </si>
  <si>
    <t>Организация предоставления государственных гарантий прав граждан на получение дошкольного образования</t>
  </si>
  <si>
    <t>2. Направление "Обеспечение безопасных условий образовательной деятельности"</t>
  </si>
  <si>
    <t>1.1</t>
  </si>
  <si>
    <t>1.2</t>
  </si>
  <si>
    <t>2.1</t>
  </si>
  <si>
    <t>2.2</t>
  </si>
  <si>
    <t>Итого по подпрограмме:</t>
  </si>
  <si>
    <t>Подпрограмма «Общее образование»</t>
  </si>
  <si>
    <t>1. Направление "Обеспечение доступности, совершенствование содержания и технологий общего образования "</t>
  </si>
  <si>
    <t>Организация предоставления государственных гарантий прав граждан на получение общего образования</t>
  </si>
  <si>
    <t xml:space="preserve">Обеспечение доступа к сети Интернет </t>
  </si>
  <si>
    <t>1.3</t>
  </si>
  <si>
    <t xml:space="preserve">Закупка компьютерного оборудования и программного обеспечения </t>
  </si>
  <si>
    <t>1.4</t>
  </si>
  <si>
    <t>1.5</t>
  </si>
  <si>
    <t>Приобретение спортивного оборудования и инвентаря</t>
  </si>
  <si>
    <t>1.6</t>
  </si>
  <si>
    <t>Приобретение оборудования для школьных столовых</t>
  </si>
  <si>
    <t>2. Направление "Здоровье школьников "</t>
  </si>
  <si>
    <t xml:space="preserve">Организация бесплатного питания учащихся из малоимущих семей, учащихся 1-х классов и учащихся, посещающих группы продленного дня </t>
  </si>
  <si>
    <t>2.3</t>
  </si>
  <si>
    <t>3. Направление "Выявление и поддержка талантливых детей. Усиление воспитательного потенциала школы"</t>
  </si>
  <si>
    <t>3.1</t>
  </si>
  <si>
    <t>3.2</t>
  </si>
  <si>
    <t>3.3</t>
  </si>
  <si>
    <t>4. Направление "Обеспечение безопасных условий образовательной деятельности"</t>
  </si>
  <si>
    <t>4.1.</t>
  </si>
  <si>
    <t>4.2</t>
  </si>
  <si>
    <t>Подпрограмма «Дополнительное образование»</t>
  </si>
  <si>
    <t>1. Направление "Обеспечение доступности, совершенствование содержания и технологий дополнительного образования "</t>
  </si>
  <si>
    <t>Организация предоставления государственных гарантий прав граждан на получение дополнительного образования детей</t>
  </si>
  <si>
    <t>2. Направление "Здоровье обучающихся "</t>
  </si>
  <si>
    <t>Организация проведения спортивно-массовых мероприятий, соревнований</t>
  </si>
  <si>
    <t>Капитальный ремонт в  учреждениях</t>
  </si>
  <si>
    <t>Капитальный ремонт в учреждениях</t>
  </si>
  <si>
    <t>Подпрограмма «Охрана семьи и детства, другие вопросы в сфере образования»</t>
  </si>
  <si>
    <t>1. Направление "Социальная поддержка детей-сирот и детей, оставшихся без попечения родителей"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</si>
  <si>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</si>
  <si>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2. Направление «Осуществление психолого-педагогического и программно-методического сопровождения и технического обеспечения деятельности муниципальных образовательных учреждений»</t>
  </si>
  <si>
    <t>Осуществление психолого-педагогического, программно-методического сопровождения и технического обеспечения деятельности муниципальных образовательных учреждений</t>
  </si>
  <si>
    <t>4. Направление "Развитие педагогического персонала"</t>
  </si>
  <si>
    <t>4.1</t>
  </si>
  <si>
    <t>Конкурсный отбор лучших учителей для денежных поощерений за высокие достижения в педагогической деятельности</t>
  </si>
  <si>
    <t>5. Направление "Обеспечение безопасных условий образовательной деятельности"</t>
  </si>
  <si>
    <t>5.1.</t>
  </si>
  <si>
    <t>5.2</t>
  </si>
  <si>
    <t>1.6.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</si>
  <si>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</t>
  </si>
  <si>
    <t xml:space="preserve">Начальник  Финансового управления </t>
  </si>
  <si>
    <t>Н.В.Белякова</t>
  </si>
  <si>
    <t>Уточненный план ассигнований на 2012 год (тыс. рублей)</t>
  </si>
  <si>
    <t>Исполнено (кассовые расходы) (тыс.рублей)</t>
  </si>
  <si>
    <t xml:space="preserve"> </t>
  </si>
  <si>
    <t>Объем ассигнований в соответствии с постановлением Администрации города Волгодонска  об утверждении программы  на 2011-2014г. (тыс.рублей)</t>
  </si>
  <si>
    <t xml:space="preserve">Объем неосвоенных средств и причина их неосвоения </t>
  </si>
  <si>
    <t>Итого по программе 2012-2014гг.:</t>
  </si>
  <si>
    <t>Итого по программе 2011 год:</t>
  </si>
  <si>
    <t>ВСЕГО по программе:</t>
  </si>
  <si>
    <t xml:space="preserve"> Отчет об использовании финансовых средств, выделенных на реализацию программных мероприятий муниципальной долгосрочной целевой программы "Развитие образования в городе Волгодонске на 2011-2014 годы" на 01.01.2013</t>
  </si>
  <si>
    <t>Повышение заработной платы педагогическим работникам муниципальных дошкольных образовательных учреждений</t>
  </si>
  <si>
    <t>2.3.</t>
  </si>
  <si>
    <t>Оснащение оборудованием, после капитального ремонта</t>
  </si>
  <si>
    <t>0,4 % неисполнения бюджетных средств по причине  начисления и выплаты вознаграждения за классное руководство согласно фактически отработанному времени</t>
  </si>
  <si>
    <t xml:space="preserve"> Объем неосвоенных средств 0,7 %   по  причине : отсутствие положительного заключения по проверке достоверности сметной стоимости по МБДОУ д\с "Жемчужинка"   1452,6 тыс. рублей ;   завершение  исполнения обязательств по договорам об оказании коммунальных услуг, услуг связи, а также за поставленные  продукты питания  в январе  2013года. 
</t>
  </si>
  <si>
    <t xml:space="preserve"> 1,2 % неисполнения  по причине уменьшения  цены контракта  № 32 от 07.04.2011 МБДОУ д\с "Гусельки" выполнение работ по  капитальному ремонту</t>
  </si>
  <si>
    <t xml:space="preserve"> 3% неисполнение областного бюджета по причине начисления заработной платы    за фактически отработанное время  </t>
  </si>
  <si>
    <t xml:space="preserve">0,3% неисполнения средств областного бюджета по причине организации процесса питания согласно фактическому посещению детей лагерей с дневным пребыванием </t>
  </si>
  <si>
    <t xml:space="preserve">0,6 % неисполнения  средств местного бюджета по причине завершения  исполнения обязательств по договорам об оказании коммунальных услуг, услуг связи   в январе  2013 года. 
</t>
  </si>
  <si>
    <t xml:space="preserve"> 2% неисполнения  средств областного бюджета по причине выплаты вознаграждения по фактическому количеству детей</t>
  </si>
  <si>
    <t xml:space="preserve">1% неисполнения городского бюджета по причине завершения  обязательств по договорам об оказании коммунальных услуг, услуг связи  в январе  2013 года.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</si>
</sst>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textRotation="90" wrapText="1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wrapText="1"/>
    </xf>
    <xf numFmtId="2" fontId="8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Normal="75" zoomScaleSheetLayoutView="100" zoomScalePageLayoutView="0" workbookViewId="0" topLeftCell="A1">
      <pane xSplit="2" ySplit="8" topLeftCell="L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67" sqref="I67"/>
    </sheetView>
  </sheetViews>
  <sheetFormatPr defaultColWidth="9.00390625" defaultRowHeight="12.75"/>
  <cols>
    <col min="1" max="1" width="6.625" style="0" bestFit="1" customWidth="1"/>
    <col min="2" max="2" width="30.625" style="0" customWidth="1"/>
    <col min="3" max="3" width="14.625" style="0" customWidth="1"/>
    <col min="4" max="4" width="11.00390625" style="0" customWidth="1"/>
    <col min="5" max="5" width="14.75390625" style="0" customWidth="1"/>
    <col min="6" max="6" width="15.125" style="0" customWidth="1"/>
    <col min="7" max="7" width="13.25390625" style="0" customWidth="1"/>
    <col min="8" max="8" width="15.375" style="0" customWidth="1"/>
    <col min="9" max="9" width="11.75390625" style="0" customWidth="1"/>
    <col min="10" max="10" width="14.00390625" style="0" customWidth="1"/>
    <col min="11" max="11" width="14.625" style="0" customWidth="1"/>
    <col min="12" max="12" width="12.125" style="0" customWidth="1"/>
    <col min="13" max="13" width="13.125" style="0" customWidth="1"/>
    <col min="14" max="14" width="12.00390625" style="0" bestFit="1" customWidth="1"/>
    <col min="15" max="15" width="12.75390625" style="0" customWidth="1"/>
    <col min="16" max="16" width="13.00390625" style="0" customWidth="1"/>
    <col min="17" max="17" width="12.375" style="0" customWidth="1"/>
    <col min="18" max="18" width="29.75390625" style="16" customWidth="1"/>
    <col min="19" max="19" width="15.75390625" style="46" hidden="1" customWidth="1"/>
  </cols>
  <sheetData>
    <row r="1" spans="16:19" s="10" customFormat="1" ht="12.75">
      <c r="P1" s="69" t="s">
        <v>15</v>
      </c>
      <c r="Q1" s="69"/>
      <c r="R1" s="14"/>
      <c r="S1" s="44"/>
    </row>
    <row r="2" spans="1:19" s="11" customFormat="1" ht="12.75" customHeight="1">
      <c r="A2" s="70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5"/>
      <c r="S2" s="45"/>
    </row>
    <row r="3" spans="1:19" s="11" customFormat="1" ht="25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5"/>
      <c r="S3" s="45"/>
    </row>
    <row r="4" spans="1:19" s="11" customFormat="1" ht="15.75">
      <c r="A4" s="4"/>
      <c r="B4" s="4"/>
      <c r="C4" s="48"/>
      <c r="D4" s="48"/>
      <c r="E4" s="48"/>
      <c r="F4" s="48"/>
      <c r="G4" s="48"/>
      <c r="H4" s="48"/>
      <c r="I4" s="48"/>
      <c r="J4" s="48"/>
      <c r="K4" s="48"/>
      <c r="L4" s="48"/>
      <c r="M4" s="4"/>
      <c r="N4" s="4"/>
      <c r="O4" s="4"/>
      <c r="P4" s="4"/>
      <c r="Q4" s="4"/>
      <c r="R4" s="15"/>
      <c r="S4" s="45"/>
    </row>
    <row r="5" spans="1:19" s="11" customFormat="1" ht="45.75" customHeight="1">
      <c r="A5" s="58" t="s">
        <v>0</v>
      </c>
      <c r="B5" s="52" t="s">
        <v>7</v>
      </c>
      <c r="C5" s="55" t="s">
        <v>82</v>
      </c>
      <c r="D5" s="55"/>
      <c r="E5" s="55"/>
      <c r="F5" s="55"/>
      <c r="G5" s="55"/>
      <c r="H5" s="55" t="s">
        <v>79</v>
      </c>
      <c r="I5" s="55"/>
      <c r="J5" s="55"/>
      <c r="K5" s="55"/>
      <c r="L5" s="55"/>
      <c r="M5" s="55" t="s">
        <v>80</v>
      </c>
      <c r="N5" s="55"/>
      <c r="O5" s="55"/>
      <c r="P5" s="55"/>
      <c r="Q5" s="55"/>
      <c r="R5" s="52" t="s">
        <v>83</v>
      </c>
      <c r="S5" s="45"/>
    </row>
    <row r="6" spans="1:19" s="11" customFormat="1" ht="22.5" customHeight="1">
      <c r="A6" s="58"/>
      <c r="B6" s="71"/>
      <c r="C6" s="56" t="s">
        <v>1</v>
      </c>
      <c r="D6" s="58" t="s">
        <v>2</v>
      </c>
      <c r="E6" s="58"/>
      <c r="F6" s="58"/>
      <c r="G6" s="58"/>
      <c r="H6" s="56" t="s">
        <v>1</v>
      </c>
      <c r="I6" s="58" t="s">
        <v>2</v>
      </c>
      <c r="J6" s="58"/>
      <c r="K6" s="58"/>
      <c r="L6" s="58"/>
      <c r="M6" s="56" t="s">
        <v>1</v>
      </c>
      <c r="N6" s="58" t="s">
        <v>2</v>
      </c>
      <c r="O6" s="58"/>
      <c r="P6" s="58"/>
      <c r="Q6" s="58"/>
      <c r="R6" s="53"/>
      <c r="S6" s="45"/>
    </row>
    <row r="7" spans="1:19" s="11" customFormat="1" ht="69" customHeight="1">
      <c r="A7" s="58"/>
      <c r="B7" s="72"/>
      <c r="C7" s="57"/>
      <c r="D7" s="8" t="s">
        <v>3</v>
      </c>
      <c r="E7" s="8" t="s">
        <v>4</v>
      </c>
      <c r="F7" s="8" t="s">
        <v>5</v>
      </c>
      <c r="G7" s="8" t="s">
        <v>6</v>
      </c>
      <c r="H7" s="57"/>
      <c r="I7" s="8" t="s">
        <v>3</v>
      </c>
      <c r="J7" s="8" t="s">
        <v>4</v>
      </c>
      <c r="K7" s="8" t="s">
        <v>5</v>
      </c>
      <c r="L7" s="8" t="s">
        <v>6</v>
      </c>
      <c r="M7" s="57"/>
      <c r="N7" s="8" t="s">
        <v>3</v>
      </c>
      <c r="O7" s="8" t="s">
        <v>4</v>
      </c>
      <c r="P7" s="8" t="s">
        <v>5</v>
      </c>
      <c r="Q7" s="8" t="s">
        <v>6</v>
      </c>
      <c r="R7" s="54"/>
      <c r="S7" s="45"/>
    </row>
    <row r="8" spans="1:19" s="11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12">
        <v>18</v>
      </c>
      <c r="S8" s="45"/>
    </row>
    <row r="9" spans="1:19" s="11" customFormat="1" ht="18.75">
      <c r="A9" s="59" t="s">
        <v>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12"/>
      <c r="S9" s="45"/>
    </row>
    <row r="10" spans="1:19" s="11" customFormat="1" ht="18.75">
      <c r="A10" s="62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  <c r="R10" s="12"/>
      <c r="S10" s="45"/>
    </row>
    <row r="11" spans="1:19" s="11" customFormat="1" ht="193.5" customHeight="1">
      <c r="A11" s="23" t="s">
        <v>31</v>
      </c>
      <c r="B11" s="24" t="s">
        <v>29</v>
      </c>
      <c r="C11" s="25">
        <f>D11+E11+F11+G11</f>
        <v>1338553.75</v>
      </c>
      <c r="D11" s="19">
        <v>0</v>
      </c>
      <c r="E11" s="19">
        <v>315</v>
      </c>
      <c r="F11" s="19">
        <v>1216574.55</v>
      </c>
      <c r="G11" s="19">
        <v>121664.2</v>
      </c>
      <c r="H11" s="25">
        <f>I11+J11+K11+L11</f>
        <v>476775.65</v>
      </c>
      <c r="I11" s="19">
        <v>0</v>
      </c>
      <c r="J11" s="19">
        <v>315</v>
      </c>
      <c r="K11" s="19">
        <v>435610.65</v>
      </c>
      <c r="L11" s="19">
        <v>40850</v>
      </c>
      <c r="M11" s="20">
        <f>N11+O11+P11+Q11</f>
        <v>473470.61000000004</v>
      </c>
      <c r="N11" s="21">
        <v>0</v>
      </c>
      <c r="O11" s="21">
        <v>315</v>
      </c>
      <c r="P11" s="21">
        <f>413467.21+45413.5-P15-P16</f>
        <v>433511.01000000007</v>
      </c>
      <c r="Q11" s="21">
        <v>39644.6</v>
      </c>
      <c r="R11" s="47" t="s">
        <v>92</v>
      </c>
      <c r="S11" s="45">
        <f>M11*100/H11</f>
        <v>99.30679345725815</v>
      </c>
    </row>
    <row r="12" spans="1:19" s="11" customFormat="1" ht="134.25" customHeight="1">
      <c r="A12" s="23" t="s">
        <v>32</v>
      </c>
      <c r="B12" s="24" t="s">
        <v>8</v>
      </c>
      <c r="C12" s="25">
        <f>D12+E12+F12+G12</f>
        <v>33920.200000000004</v>
      </c>
      <c r="D12" s="19">
        <v>0</v>
      </c>
      <c r="E12" s="19">
        <v>33913.4</v>
      </c>
      <c r="F12" s="19">
        <v>6.8</v>
      </c>
      <c r="G12" s="19">
        <v>0</v>
      </c>
      <c r="H12" s="25">
        <f>I12+J12+K12+L12</f>
        <v>9705.8</v>
      </c>
      <c r="I12" s="19">
        <v>0</v>
      </c>
      <c r="J12" s="19">
        <v>9699</v>
      </c>
      <c r="K12" s="19">
        <v>6.8</v>
      </c>
      <c r="L12" s="19">
        <v>0</v>
      </c>
      <c r="M12" s="20">
        <f>N12+O12+P12+Q12</f>
        <v>9705.8</v>
      </c>
      <c r="N12" s="21">
        <v>0</v>
      </c>
      <c r="O12" s="21">
        <v>9699</v>
      </c>
      <c r="P12" s="21">
        <v>6.8</v>
      </c>
      <c r="Q12" s="21">
        <v>0</v>
      </c>
      <c r="R12" s="41"/>
      <c r="S12" s="45">
        <f aca="true" t="shared" si="0" ref="S12:S66">M12*100/H12</f>
        <v>100</v>
      </c>
    </row>
    <row r="13" spans="1:19" s="11" customFormat="1" ht="134.25" customHeight="1">
      <c r="A13" s="23" t="s">
        <v>40</v>
      </c>
      <c r="B13" s="24" t="s">
        <v>88</v>
      </c>
      <c r="C13" s="25">
        <f>D13+E13+F13+G13</f>
        <v>11683.6</v>
      </c>
      <c r="D13" s="19">
        <v>0</v>
      </c>
      <c r="E13" s="19">
        <v>7547.6</v>
      </c>
      <c r="F13" s="19">
        <v>4136</v>
      </c>
      <c r="G13" s="19">
        <v>0</v>
      </c>
      <c r="H13" s="25">
        <f>I13+J13+K13+L13</f>
        <v>11683.6</v>
      </c>
      <c r="I13" s="19">
        <v>0</v>
      </c>
      <c r="J13" s="19">
        <v>7547.6</v>
      </c>
      <c r="K13" s="19">
        <v>4136</v>
      </c>
      <c r="L13" s="19">
        <v>0</v>
      </c>
      <c r="M13" s="20">
        <f>O13+P13</f>
        <v>11683.51</v>
      </c>
      <c r="N13" s="21">
        <v>0</v>
      </c>
      <c r="O13" s="21">
        <v>7547.6</v>
      </c>
      <c r="P13" s="21">
        <v>4135.91</v>
      </c>
      <c r="Q13" s="21">
        <v>0</v>
      </c>
      <c r="R13" s="41"/>
      <c r="S13" s="45">
        <f t="shared" si="0"/>
        <v>99.99922968947926</v>
      </c>
    </row>
    <row r="14" spans="1:19" s="11" customFormat="1" ht="18.75">
      <c r="A14" s="49" t="s">
        <v>30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  <c r="R14" s="42"/>
      <c r="S14" s="45" t="e">
        <f t="shared" si="0"/>
        <v>#DIV/0!</v>
      </c>
    </row>
    <row r="15" spans="1:19" s="11" customFormat="1" ht="148.5" customHeight="1">
      <c r="A15" s="26" t="s">
        <v>33</v>
      </c>
      <c r="B15" s="27" t="s">
        <v>63</v>
      </c>
      <c r="C15" s="25">
        <f>D15+E15+F15+G15</f>
        <v>23766.2</v>
      </c>
      <c r="D15" s="19">
        <v>0</v>
      </c>
      <c r="E15" s="19">
        <v>0</v>
      </c>
      <c r="F15" s="19">
        <v>23766.2</v>
      </c>
      <c r="G15" s="19">
        <v>0</v>
      </c>
      <c r="H15" s="25">
        <f>I15+J15+K15+L15</f>
        <v>23766.2</v>
      </c>
      <c r="I15" s="19">
        <v>0</v>
      </c>
      <c r="J15" s="19">
        <v>0</v>
      </c>
      <c r="K15" s="19">
        <v>23766.2</v>
      </c>
      <c r="L15" s="19">
        <v>0</v>
      </c>
      <c r="M15" s="20">
        <f>N15+O15+P15+Q15</f>
        <v>23490.6</v>
      </c>
      <c r="N15" s="21">
        <v>0</v>
      </c>
      <c r="O15" s="21">
        <v>0</v>
      </c>
      <c r="P15" s="21">
        <v>23490.6</v>
      </c>
      <c r="Q15" s="21">
        <v>0</v>
      </c>
      <c r="R15" s="41" t="s">
        <v>93</v>
      </c>
      <c r="S15" s="45">
        <f t="shared" si="0"/>
        <v>98.84036993713761</v>
      </c>
    </row>
    <row r="16" spans="1:19" s="11" customFormat="1" ht="64.5" customHeight="1">
      <c r="A16" s="26" t="s">
        <v>34</v>
      </c>
      <c r="B16" s="28" t="s">
        <v>26</v>
      </c>
      <c r="C16" s="25">
        <f>D16+E16+F16+G16</f>
        <v>4148.9</v>
      </c>
      <c r="D16" s="19">
        <v>0</v>
      </c>
      <c r="E16" s="19">
        <v>0</v>
      </c>
      <c r="F16" s="19">
        <v>4148.9</v>
      </c>
      <c r="G16" s="19">
        <v>0</v>
      </c>
      <c r="H16" s="25">
        <f>I16+J16+K16+L16</f>
        <v>1879.2</v>
      </c>
      <c r="I16" s="19">
        <v>0</v>
      </c>
      <c r="J16" s="19">
        <v>0</v>
      </c>
      <c r="K16" s="19">
        <v>1879.2</v>
      </c>
      <c r="L16" s="19">
        <v>0</v>
      </c>
      <c r="M16" s="20">
        <f>N16+O16+P16+Q16</f>
        <v>1879.1</v>
      </c>
      <c r="N16" s="21">
        <v>0</v>
      </c>
      <c r="O16" s="21">
        <v>0</v>
      </c>
      <c r="P16" s="21">
        <v>1879.1</v>
      </c>
      <c r="Q16" s="21">
        <v>0</v>
      </c>
      <c r="R16" s="41" t="s">
        <v>81</v>
      </c>
      <c r="S16" s="45">
        <f t="shared" si="0"/>
        <v>99.9946785866326</v>
      </c>
    </row>
    <row r="17" spans="1:19" s="11" customFormat="1" ht="64.5" customHeight="1">
      <c r="A17" s="26" t="s">
        <v>89</v>
      </c>
      <c r="B17" s="28" t="s">
        <v>90</v>
      </c>
      <c r="C17" s="25">
        <f>D17+E17+F17+G17</f>
        <v>2835.6</v>
      </c>
      <c r="D17" s="19">
        <v>0</v>
      </c>
      <c r="E17" s="19">
        <v>2835.6</v>
      </c>
      <c r="F17" s="19">
        <v>0</v>
      </c>
      <c r="G17" s="19">
        <v>0</v>
      </c>
      <c r="H17" s="25">
        <f>I17+J17+K17+L17</f>
        <v>2835.6</v>
      </c>
      <c r="I17" s="19">
        <v>0</v>
      </c>
      <c r="J17" s="19">
        <v>2835.6</v>
      </c>
      <c r="K17" s="19">
        <v>0</v>
      </c>
      <c r="L17" s="19">
        <v>0</v>
      </c>
      <c r="M17" s="20">
        <f>N17+O17+P17+Q17</f>
        <v>2835.6</v>
      </c>
      <c r="N17" s="21">
        <v>0</v>
      </c>
      <c r="O17" s="21">
        <v>2835.6</v>
      </c>
      <c r="P17" s="21">
        <v>0</v>
      </c>
      <c r="Q17" s="21">
        <v>0</v>
      </c>
      <c r="R17" s="41"/>
      <c r="S17" s="45">
        <f t="shared" si="0"/>
        <v>100</v>
      </c>
    </row>
    <row r="18" spans="1:19" s="11" customFormat="1" ht="18.75" customHeight="1">
      <c r="A18" s="29"/>
      <c r="B18" s="30" t="s">
        <v>35</v>
      </c>
      <c r="C18" s="25">
        <f>D18+E18+F18+G18</f>
        <v>1414908.25</v>
      </c>
      <c r="D18" s="31">
        <f>D11+D12+D15+D16+D13+D17</f>
        <v>0</v>
      </c>
      <c r="E18" s="31">
        <f>E11+E12+E15+E16+E13+E17</f>
        <v>44611.6</v>
      </c>
      <c r="F18" s="31">
        <f>F11+F12+F15+F16+F13+F17</f>
        <v>1248632.45</v>
      </c>
      <c r="G18" s="31">
        <f>G11+G12+G15+G16+G13+G17</f>
        <v>121664.2</v>
      </c>
      <c r="H18" s="25">
        <f>I18+J18+K18+L18</f>
        <v>526646.05</v>
      </c>
      <c r="I18" s="31">
        <f>I11+I12+I15+I16+I13+I17</f>
        <v>0</v>
      </c>
      <c r="J18" s="31">
        <f>J11+J12+J15+J16+J13+J17</f>
        <v>20397.199999999997</v>
      </c>
      <c r="K18" s="31">
        <f>K11+K12+K15+K16+K13+K17</f>
        <v>465398.85000000003</v>
      </c>
      <c r="L18" s="31">
        <f>L11+L12+L15+L16+L13+L17</f>
        <v>40850</v>
      </c>
      <c r="M18" s="20">
        <f>N18+O18+P18+Q18</f>
        <v>523065.22</v>
      </c>
      <c r="N18" s="32">
        <f>N11+N12+N15+N16</f>
        <v>0</v>
      </c>
      <c r="O18" s="32">
        <f>O11+O12+O15+O16+O13+O17</f>
        <v>20397.199999999997</v>
      </c>
      <c r="P18" s="32">
        <f>P11+P12+P15+P16+P13</f>
        <v>463023.42</v>
      </c>
      <c r="Q18" s="32">
        <f>Q11+Q12+Q15+Q16</f>
        <v>39644.6</v>
      </c>
      <c r="R18" s="42"/>
      <c r="S18" s="45">
        <f t="shared" si="0"/>
        <v>99.32006895333213</v>
      </c>
    </row>
    <row r="19" spans="1:19" s="11" customFormat="1" ht="18.75">
      <c r="A19" s="59" t="s">
        <v>36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42"/>
      <c r="S19" s="45" t="e">
        <f t="shared" si="0"/>
        <v>#DIV/0!</v>
      </c>
    </row>
    <row r="20" spans="1:19" s="11" customFormat="1" ht="18.75">
      <c r="A20" s="62" t="s">
        <v>37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42"/>
      <c r="S20" s="45" t="e">
        <f t="shared" si="0"/>
        <v>#DIV/0!</v>
      </c>
    </row>
    <row r="21" spans="1:19" s="11" customFormat="1" ht="149.25" customHeight="1">
      <c r="A21" s="33" t="s">
        <v>31</v>
      </c>
      <c r="B21" s="34" t="s">
        <v>38</v>
      </c>
      <c r="C21" s="25">
        <f aca="true" t="shared" si="1" ref="C21:C26">D21+E21+F21+G21</f>
        <v>1561708.422</v>
      </c>
      <c r="D21" s="19">
        <v>0</v>
      </c>
      <c r="E21" s="19">
        <v>1041069.122</v>
      </c>
      <c r="F21" s="19">
        <v>450436.1</v>
      </c>
      <c r="G21" s="19">
        <v>70203.2</v>
      </c>
      <c r="H21" s="25">
        <f aca="true" t="shared" si="2" ref="H21:H26">I21+J21+K21+L21</f>
        <v>514449.522</v>
      </c>
      <c r="I21" s="19">
        <v>0</v>
      </c>
      <c r="J21" s="19">
        <v>332512.922</v>
      </c>
      <c r="K21" s="19">
        <v>159966.6</v>
      </c>
      <c r="L21" s="19">
        <v>21970</v>
      </c>
      <c r="M21" s="20">
        <f aca="true" t="shared" si="3" ref="M21:M26">N21+O21+P21+Q21</f>
        <v>513983.81999999995</v>
      </c>
      <c r="N21" s="21">
        <v>0</v>
      </c>
      <c r="O21" s="21">
        <f>332213.92+299</f>
        <v>332512.92</v>
      </c>
      <c r="P21" s="21">
        <f>265041-P23-P28-P29-P30-P32-P33-P38-P39-P34-P24-P36</f>
        <v>159812.9</v>
      </c>
      <c r="Q21" s="21">
        <v>21658</v>
      </c>
      <c r="R21" s="41"/>
      <c r="S21" s="45">
        <f>O21*100/J21</f>
        <v>99.9999993985196</v>
      </c>
    </row>
    <row r="22" spans="1:19" s="11" customFormat="1" ht="117.75" customHeight="1">
      <c r="A22" s="33" t="s">
        <v>32</v>
      </c>
      <c r="B22" s="35" t="s">
        <v>16</v>
      </c>
      <c r="C22" s="25">
        <f t="shared" si="1"/>
        <v>8142</v>
      </c>
      <c r="D22" s="19">
        <v>8142</v>
      </c>
      <c r="E22" s="19">
        <v>0</v>
      </c>
      <c r="F22" s="19">
        <v>0</v>
      </c>
      <c r="G22" s="19">
        <v>0</v>
      </c>
      <c r="H22" s="25">
        <f t="shared" si="2"/>
        <v>8142</v>
      </c>
      <c r="I22" s="19">
        <v>8142</v>
      </c>
      <c r="J22" s="19">
        <v>0</v>
      </c>
      <c r="K22" s="19">
        <v>0</v>
      </c>
      <c r="L22" s="19">
        <v>0</v>
      </c>
      <c r="M22" s="20">
        <f t="shared" si="3"/>
        <v>7825.1</v>
      </c>
      <c r="N22" s="21">
        <v>7825.1</v>
      </c>
      <c r="O22" s="21">
        <v>0</v>
      </c>
      <c r="P22" s="21">
        <v>0</v>
      </c>
      <c r="Q22" s="21">
        <v>0</v>
      </c>
      <c r="R22" s="41" t="s">
        <v>91</v>
      </c>
      <c r="S22" s="45">
        <f t="shared" si="0"/>
        <v>96.1078359125522</v>
      </c>
    </row>
    <row r="23" spans="1:19" s="11" customFormat="1" ht="158.25" customHeight="1">
      <c r="A23" s="26" t="s">
        <v>40</v>
      </c>
      <c r="B23" s="35" t="s">
        <v>39</v>
      </c>
      <c r="C23" s="25">
        <f t="shared" si="1"/>
        <v>2537.156</v>
      </c>
      <c r="D23" s="19">
        <v>9.1</v>
      </c>
      <c r="E23" s="19">
        <v>1633</v>
      </c>
      <c r="F23" s="19">
        <v>895.056</v>
      </c>
      <c r="G23" s="19">
        <v>0</v>
      </c>
      <c r="H23" s="25">
        <f t="shared" si="2"/>
        <v>652.956</v>
      </c>
      <c r="I23" s="19">
        <v>9.1</v>
      </c>
      <c r="J23" s="19">
        <v>415.8</v>
      </c>
      <c r="K23" s="19">
        <v>228.056</v>
      </c>
      <c r="L23" s="19">
        <v>0</v>
      </c>
      <c r="M23" s="20">
        <f>N23+O23+P23+Q23</f>
        <v>653</v>
      </c>
      <c r="N23" s="21">
        <v>9.1</v>
      </c>
      <c r="O23" s="21">
        <v>415.8</v>
      </c>
      <c r="P23" s="21">
        <v>228.1</v>
      </c>
      <c r="Q23" s="21">
        <v>0</v>
      </c>
      <c r="R23" s="41"/>
      <c r="S23" s="45">
        <f t="shared" si="0"/>
        <v>100.00673858575463</v>
      </c>
    </row>
    <row r="24" spans="1:19" s="11" customFormat="1" ht="119.25" customHeight="1">
      <c r="A24" s="26" t="s">
        <v>42</v>
      </c>
      <c r="B24" s="35" t="s">
        <v>41</v>
      </c>
      <c r="C24" s="25">
        <f t="shared" si="1"/>
        <v>21218.543999999998</v>
      </c>
      <c r="D24" s="19">
        <v>0</v>
      </c>
      <c r="E24" s="19">
        <v>13707.3</v>
      </c>
      <c r="F24" s="19">
        <v>7511.244</v>
      </c>
      <c r="G24" s="19">
        <v>0</v>
      </c>
      <c r="H24" s="25">
        <f t="shared" si="2"/>
        <v>11159.744</v>
      </c>
      <c r="I24" s="19">
        <v>0</v>
      </c>
      <c r="J24" s="19">
        <v>7209.3</v>
      </c>
      <c r="K24" s="19">
        <v>3950.444</v>
      </c>
      <c r="L24" s="19">
        <v>0</v>
      </c>
      <c r="M24" s="20">
        <f t="shared" si="3"/>
        <v>11159.4</v>
      </c>
      <c r="N24" s="21">
        <v>0</v>
      </c>
      <c r="O24" s="21">
        <v>7209</v>
      </c>
      <c r="P24" s="21">
        <v>3950.4</v>
      </c>
      <c r="Q24" s="21">
        <v>0</v>
      </c>
      <c r="R24" s="41"/>
      <c r="S24" s="45">
        <f t="shared" si="0"/>
        <v>99.99691749201415</v>
      </c>
    </row>
    <row r="25" spans="1:19" s="11" customFormat="1" ht="118.5" customHeight="1">
      <c r="A25" s="26" t="s">
        <v>43</v>
      </c>
      <c r="B25" s="35" t="s">
        <v>44</v>
      </c>
      <c r="C25" s="25">
        <f t="shared" si="1"/>
        <v>6525</v>
      </c>
      <c r="D25" s="19">
        <v>6525</v>
      </c>
      <c r="E25" s="19">
        <v>0</v>
      </c>
      <c r="F25" s="19">
        <v>0</v>
      </c>
      <c r="G25" s="19">
        <v>0</v>
      </c>
      <c r="H25" s="25">
        <f t="shared" si="2"/>
        <v>6525</v>
      </c>
      <c r="I25" s="19">
        <v>6525</v>
      </c>
      <c r="J25" s="19">
        <v>0</v>
      </c>
      <c r="K25" s="19">
        <v>0</v>
      </c>
      <c r="L25" s="19">
        <v>0</v>
      </c>
      <c r="M25" s="20">
        <f t="shared" si="3"/>
        <v>6525</v>
      </c>
      <c r="N25" s="21">
        <v>6525</v>
      </c>
      <c r="O25" s="21">
        <v>0</v>
      </c>
      <c r="P25" s="21">
        <v>0</v>
      </c>
      <c r="Q25" s="21">
        <v>0</v>
      </c>
      <c r="R25" s="41" t="s">
        <v>81</v>
      </c>
      <c r="S25" s="45">
        <f t="shared" si="0"/>
        <v>100</v>
      </c>
    </row>
    <row r="26" spans="1:19" s="11" customFormat="1" ht="60" customHeight="1">
      <c r="A26" s="26" t="s">
        <v>45</v>
      </c>
      <c r="B26" s="35" t="s">
        <v>46</v>
      </c>
      <c r="C26" s="25">
        <f t="shared" si="1"/>
        <v>8900</v>
      </c>
      <c r="D26" s="19">
        <v>8900</v>
      </c>
      <c r="E26" s="19">
        <v>0</v>
      </c>
      <c r="F26" s="19">
        <v>0</v>
      </c>
      <c r="G26" s="19">
        <v>0</v>
      </c>
      <c r="H26" s="25">
        <f t="shared" si="2"/>
        <v>8900</v>
      </c>
      <c r="I26" s="19">
        <v>8900</v>
      </c>
      <c r="J26" s="19">
        <v>0</v>
      </c>
      <c r="K26" s="19">
        <v>0</v>
      </c>
      <c r="L26" s="19">
        <v>0</v>
      </c>
      <c r="M26" s="20">
        <f t="shared" si="3"/>
        <v>8900</v>
      </c>
      <c r="N26" s="21">
        <v>8900</v>
      </c>
      <c r="O26" s="21">
        <v>0</v>
      </c>
      <c r="P26" s="21">
        <v>0</v>
      </c>
      <c r="Q26" s="21">
        <v>0</v>
      </c>
      <c r="R26" s="41"/>
      <c r="S26" s="45">
        <f t="shared" si="0"/>
        <v>100</v>
      </c>
    </row>
    <row r="27" spans="1:19" s="11" customFormat="1" ht="18.75">
      <c r="A27" s="49" t="s">
        <v>47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42"/>
      <c r="S27" s="45" t="e">
        <f t="shared" si="0"/>
        <v>#DIV/0!</v>
      </c>
    </row>
    <row r="28" spans="1:19" s="11" customFormat="1" ht="149.25" customHeight="1">
      <c r="A28" s="33" t="s">
        <v>33</v>
      </c>
      <c r="B28" s="35" t="s">
        <v>48</v>
      </c>
      <c r="C28" s="25">
        <f>D28+E28+F28+G28</f>
        <v>68965.9</v>
      </c>
      <c r="D28" s="19">
        <v>0</v>
      </c>
      <c r="E28" s="19">
        <v>0</v>
      </c>
      <c r="F28" s="19">
        <v>68965.9</v>
      </c>
      <c r="G28" s="19">
        <v>0</v>
      </c>
      <c r="H28" s="25">
        <f>I28+J28+K28+L28</f>
        <v>22056.6</v>
      </c>
      <c r="I28" s="19">
        <v>0</v>
      </c>
      <c r="J28" s="19">
        <v>0</v>
      </c>
      <c r="K28" s="19">
        <v>22056.6</v>
      </c>
      <c r="L28" s="19">
        <v>0</v>
      </c>
      <c r="M28" s="20">
        <f>N28+O28+P28+Q28</f>
        <v>22056.6</v>
      </c>
      <c r="N28" s="21">
        <v>0</v>
      </c>
      <c r="O28" s="21">
        <v>0</v>
      </c>
      <c r="P28" s="21">
        <v>22056.6</v>
      </c>
      <c r="Q28" s="21">
        <v>0</v>
      </c>
      <c r="R28" s="41"/>
      <c r="S28" s="45">
        <f t="shared" si="0"/>
        <v>100</v>
      </c>
    </row>
    <row r="29" spans="1:19" s="11" customFormat="1" ht="63">
      <c r="A29" s="33" t="s">
        <v>34</v>
      </c>
      <c r="B29" s="35" t="s">
        <v>9</v>
      </c>
      <c r="C29" s="25">
        <f>D29+E29+F29+G29</f>
        <v>18903.4</v>
      </c>
      <c r="D29" s="19">
        <v>0</v>
      </c>
      <c r="E29" s="19">
        <v>0</v>
      </c>
      <c r="F29" s="19">
        <v>18903.4</v>
      </c>
      <c r="G29" s="19">
        <v>0</v>
      </c>
      <c r="H29" s="25">
        <f>I29+J29+K29+L29</f>
        <v>5508</v>
      </c>
      <c r="I29" s="19">
        <v>0</v>
      </c>
      <c r="J29" s="19">
        <v>0</v>
      </c>
      <c r="K29" s="19">
        <v>5508</v>
      </c>
      <c r="L29" s="19">
        <v>0</v>
      </c>
      <c r="M29" s="20">
        <f>N29+O29+P29+Q29</f>
        <v>5508</v>
      </c>
      <c r="N29" s="21">
        <v>0</v>
      </c>
      <c r="O29" s="21">
        <v>0</v>
      </c>
      <c r="P29" s="21">
        <v>5508</v>
      </c>
      <c r="Q29" s="21">
        <v>0</v>
      </c>
      <c r="R29" s="41"/>
      <c r="S29" s="45">
        <f t="shared" si="0"/>
        <v>100</v>
      </c>
    </row>
    <row r="30" spans="1:19" s="11" customFormat="1" ht="101.25" customHeight="1">
      <c r="A30" s="26" t="s">
        <v>49</v>
      </c>
      <c r="B30" s="35" t="s">
        <v>17</v>
      </c>
      <c r="C30" s="25">
        <f>D30+E30+F30+G30</f>
        <v>26332.1</v>
      </c>
      <c r="D30" s="19">
        <v>0</v>
      </c>
      <c r="E30" s="19">
        <v>17010.5</v>
      </c>
      <c r="F30" s="19">
        <v>9321.6</v>
      </c>
      <c r="G30" s="19">
        <v>0</v>
      </c>
      <c r="H30" s="25">
        <f>I30+J30+K30+L30</f>
        <v>8325.7</v>
      </c>
      <c r="I30" s="19">
        <v>0</v>
      </c>
      <c r="J30" s="19">
        <v>5378.4</v>
      </c>
      <c r="K30" s="19">
        <v>2947.3</v>
      </c>
      <c r="L30" s="19">
        <v>0</v>
      </c>
      <c r="M30" s="20">
        <f>N30+O30+P30+Q30</f>
        <v>8309.2</v>
      </c>
      <c r="N30" s="21">
        <v>0</v>
      </c>
      <c r="O30" s="21">
        <v>5362.1</v>
      </c>
      <c r="P30" s="21">
        <v>2947.1</v>
      </c>
      <c r="Q30" s="21">
        <v>0</v>
      </c>
      <c r="R30" s="41" t="s">
        <v>95</v>
      </c>
      <c r="S30" s="45">
        <f t="shared" si="0"/>
        <v>99.8018184657146</v>
      </c>
    </row>
    <row r="31" spans="1:19" s="11" customFormat="1" ht="18.75">
      <c r="A31" s="49" t="s">
        <v>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42"/>
      <c r="S31" s="45" t="e">
        <f t="shared" si="0"/>
        <v>#DIV/0!</v>
      </c>
    </row>
    <row r="32" spans="1:19" s="11" customFormat="1" ht="110.25">
      <c r="A32" s="33" t="s">
        <v>51</v>
      </c>
      <c r="B32" s="35" t="s">
        <v>18</v>
      </c>
      <c r="C32" s="25">
        <f>D32+E32+F32+G32</f>
        <v>693</v>
      </c>
      <c r="D32" s="19">
        <v>0</v>
      </c>
      <c r="E32" s="19">
        <v>0</v>
      </c>
      <c r="F32" s="19">
        <v>693</v>
      </c>
      <c r="G32" s="19">
        <v>0</v>
      </c>
      <c r="H32" s="25">
        <f>I32+J32+K32+L32</f>
        <v>155.3</v>
      </c>
      <c r="I32" s="19">
        <v>0</v>
      </c>
      <c r="J32" s="19">
        <v>0</v>
      </c>
      <c r="K32" s="19">
        <v>155.3</v>
      </c>
      <c r="L32" s="19">
        <v>0</v>
      </c>
      <c r="M32" s="20">
        <f>N32+O32+P32+Q32</f>
        <v>155.2</v>
      </c>
      <c r="N32" s="21">
        <v>0</v>
      </c>
      <c r="O32" s="21">
        <v>0</v>
      </c>
      <c r="P32" s="21">
        <v>155.2</v>
      </c>
      <c r="Q32" s="21">
        <v>0</v>
      </c>
      <c r="R32" s="42"/>
      <c r="S32" s="45">
        <f t="shared" si="0"/>
        <v>99.93560849967803</v>
      </c>
    </row>
    <row r="33" spans="1:19" s="11" customFormat="1" ht="66" customHeight="1">
      <c r="A33" s="33" t="s">
        <v>52</v>
      </c>
      <c r="B33" s="35" t="s">
        <v>10</v>
      </c>
      <c r="C33" s="25">
        <f>D33+E33+F33+G33</f>
        <v>762.3</v>
      </c>
      <c r="D33" s="19">
        <v>0</v>
      </c>
      <c r="E33" s="19">
        <v>0</v>
      </c>
      <c r="F33" s="19">
        <v>762.3</v>
      </c>
      <c r="G33" s="19">
        <v>0</v>
      </c>
      <c r="H33" s="25">
        <f>I33+J33+K33+L33</f>
        <v>261.9</v>
      </c>
      <c r="I33" s="19">
        <v>0</v>
      </c>
      <c r="J33" s="19">
        <v>0</v>
      </c>
      <c r="K33" s="19">
        <v>261.9</v>
      </c>
      <c r="L33" s="19">
        <v>0</v>
      </c>
      <c r="M33" s="20">
        <f>N33+O33+P33+Q33</f>
        <v>261.9</v>
      </c>
      <c r="N33" s="21">
        <v>0</v>
      </c>
      <c r="O33" s="21">
        <v>0</v>
      </c>
      <c r="P33" s="21">
        <v>261.9</v>
      </c>
      <c r="Q33" s="21">
        <v>0</v>
      </c>
      <c r="R33" s="41"/>
      <c r="S33" s="45">
        <f t="shared" si="0"/>
        <v>100</v>
      </c>
    </row>
    <row r="34" spans="1:19" s="11" customFormat="1" ht="78.75">
      <c r="A34" s="26" t="s">
        <v>53</v>
      </c>
      <c r="B34" s="35" t="s">
        <v>19</v>
      </c>
      <c r="C34" s="25">
        <f>D34+E34+F34+G34</f>
        <v>251</v>
      </c>
      <c r="D34" s="19">
        <v>0</v>
      </c>
      <c r="E34" s="19">
        <v>0</v>
      </c>
      <c r="F34" s="19">
        <v>251</v>
      </c>
      <c r="G34" s="19">
        <v>0</v>
      </c>
      <c r="H34" s="25">
        <f>I34+J34+K34+L34</f>
        <v>75.7</v>
      </c>
      <c r="I34" s="19">
        <v>0</v>
      </c>
      <c r="J34" s="19">
        <v>0</v>
      </c>
      <c r="K34" s="19">
        <v>75.7</v>
      </c>
      <c r="L34" s="19">
        <v>0</v>
      </c>
      <c r="M34" s="20">
        <f>N34+O34+P34+Q34</f>
        <v>75.7</v>
      </c>
      <c r="N34" s="21">
        <v>0</v>
      </c>
      <c r="O34" s="21">
        <v>0</v>
      </c>
      <c r="P34" s="21">
        <v>75.7</v>
      </c>
      <c r="Q34" s="21">
        <v>0</v>
      </c>
      <c r="R34" s="42"/>
      <c r="S34" s="45">
        <f t="shared" si="0"/>
        <v>100</v>
      </c>
    </row>
    <row r="35" spans="1:19" s="11" customFormat="1" ht="18.75">
      <c r="A35" s="49" t="s">
        <v>69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  <c r="R35" s="42"/>
      <c r="S35" s="45" t="e">
        <f t="shared" si="0"/>
        <v>#DIV/0!</v>
      </c>
    </row>
    <row r="36" spans="1:19" s="11" customFormat="1" ht="78.75">
      <c r="A36" s="33" t="s">
        <v>70</v>
      </c>
      <c r="B36" s="35" t="s">
        <v>71</v>
      </c>
      <c r="C36" s="25">
        <f>D36+E36+F36+G36</f>
        <v>488.3</v>
      </c>
      <c r="D36" s="19">
        <v>0</v>
      </c>
      <c r="E36" s="19">
        <v>0</v>
      </c>
      <c r="F36" s="19">
        <v>488.3</v>
      </c>
      <c r="G36" s="19">
        <v>0</v>
      </c>
      <c r="H36" s="25">
        <f>I36+J36+K36+L36</f>
        <v>488.3</v>
      </c>
      <c r="I36" s="19">
        <v>0</v>
      </c>
      <c r="J36" s="19">
        <v>0</v>
      </c>
      <c r="K36" s="19">
        <v>488.3</v>
      </c>
      <c r="L36" s="19">
        <v>0</v>
      </c>
      <c r="M36" s="20">
        <f>N36+O36+P36+Q36</f>
        <v>488.3</v>
      </c>
      <c r="N36" s="21">
        <v>0</v>
      </c>
      <c r="O36" s="21">
        <v>0</v>
      </c>
      <c r="P36" s="21">
        <v>488.3</v>
      </c>
      <c r="Q36" s="21">
        <v>0</v>
      </c>
      <c r="R36" s="42"/>
      <c r="S36" s="45">
        <f t="shared" si="0"/>
        <v>100</v>
      </c>
    </row>
    <row r="37" spans="1:19" s="11" customFormat="1" ht="18.75">
      <c r="A37" s="49" t="s">
        <v>72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42"/>
      <c r="S37" s="45" t="e">
        <f t="shared" si="0"/>
        <v>#DIV/0!</v>
      </c>
    </row>
    <row r="38" spans="1:19" s="11" customFormat="1" ht="96" customHeight="1">
      <c r="A38" s="26" t="s">
        <v>73</v>
      </c>
      <c r="B38" s="27" t="s">
        <v>63</v>
      </c>
      <c r="C38" s="25">
        <f>D38+E38+F38+G38</f>
        <v>67550.5</v>
      </c>
      <c r="D38" s="19">
        <v>0</v>
      </c>
      <c r="E38" s="19">
        <v>0</v>
      </c>
      <c r="F38" s="19">
        <v>67550.5</v>
      </c>
      <c r="G38" s="19">
        <v>0</v>
      </c>
      <c r="H38" s="25">
        <f>I38+J38+K38+L38</f>
        <v>67550.5</v>
      </c>
      <c r="I38" s="19">
        <v>0</v>
      </c>
      <c r="J38" s="19">
        <v>0</v>
      </c>
      <c r="K38" s="19">
        <v>67550.5</v>
      </c>
      <c r="L38" s="19">
        <v>0</v>
      </c>
      <c r="M38" s="20">
        <f>N38+O38+P38+Q38</f>
        <v>67515.3</v>
      </c>
      <c r="N38" s="21">
        <v>0</v>
      </c>
      <c r="O38" s="21">
        <v>0</v>
      </c>
      <c r="P38" s="21">
        <v>67515.3</v>
      </c>
      <c r="Q38" s="21">
        <v>0</v>
      </c>
      <c r="R38" s="41"/>
      <c r="S38" s="45">
        <f t="shared" si="0"/>
        <v>99.94789083722549</v>
      </c>
    </row>
    <row r="39" spans="1:19" s="11" customFormat="1" ht="94.5" customHeight="1">
      <c r="A39" s="33" t="s">
        <v>74</v>
      </c>
      <c r="B39" s="28" t="s">
        <v>26</v>
      </c>
      <c r="C39" s="25">
        <f>D39+E39+F39+G39</f>
        <v>6819.6</v>
      </c>
      <c r="D39" s="19">
        <v>0</v>
      </c>
      <c r="E39" s="19">
        <v>0</v>
      </c>
      <c r="F39" s="19">
        <v>6819.6</v>
      </c>
      <c r="G39" s="19">
        <v>0</v>
      </c>
      <c r="H39" s="25">
        <f>I39+J39+K39+L39</f>
        <v>2041.6</v>
      </c>
      <c r="I39" s="19">
        <v>0</v>
      </c>
      <c r="J39" s="19">
        <v>0</v>
      </c>
      <c r="K39" s="19">
        <v>2041.6</v>
      </c>
      <c r="L39" s="19">
        <v>0</v>
      </c>
      <c r="M39" s="20">
        <f>N39+O39+P39+Q39</f>
        <v>2041.5</v>
      </c>
      <c r="N39" s="21">
        <v>0</v>
      </c>
      <c r="O39" s="21">
        <v>0</v>
      </c>
      <c r="P39" s="21">
        <v>2041.5</v>
      </c>
      <c r="Q39" s="21">
        <v>0</v>
      </c>
      <c r="R39" s="41"/>
      <c r="S39" s="45">
        <f t="shared" si="0"/>
        <v>99.99510188087774</v>
      </c>
    </row>
    <row r="40" spans="1:19" s="11" customFormat="1" ht="18.75" customHeight="1">
      <c r="A40" s="29"/>
      <c r="B40" s="30" t="s">
        <v>35</v>
      </c>
      <c r="C40" s="25">
        <f>D40+E40+F40+G40</f>
        <v>1799797.222</v>
      </c>
      <c r="D40" s="31">
        <f>D21+D22+D24+D23+D25+D26+D28+D29+D30+D32+D33+D34+D38+D39+D36</f>
        <v>23576.1</v>
      </c>
      <c r="E40" s="31">
        <f>E21+E22+E24+E23+E25+E26+E28+E29+E30+E32+E33+E34+E38+E39+E36</f>
        <v>1073419.922</v>
      </c>
      <c r="F40" s="31">
        <f>F21+F22+F24+F23+F25+F26+F28+F29+F30+F32+F33+F34+F38+F39+F36</f>
        <v>632598</v>
      </c>
      <c r="G40" s="31">
        <f>G21+G22+G24+G23+G25+G26+G28+G29+G30+G32+G33+G34+G38+G39+G36</f>
        <v>70203.2</v>
      </c>
      <c r="H40" s="25">
        <f>I40+J40+K40+L40</f>
        <v>656292.8219999999</v>
      </c>
      <c r="I40" s="31">
        <f>I21+I22+I24+I23+I25+I26+I28+I29+I30+I32+I33+I34+I38+I39+I36</f>
        <v>23576.1</v>
      </c>
      <c r="J40" s="31">
        <f>J21+J22+J24+J23+J25+J26+J28+J29+J30+J32+J33+J34+J38+J39+J36</f>
        <v>345516.422</v>
      </c>
      <c r="K40" s="31">
        <f>K21+K22+K24+K23+K25+K26+K28+K29+K30+K32+K33+K34+K38+K39+K36</f>
        <v>265230.3</v>
      </c>
      <c r="L40" s="31">
        <f>L21+L22+L24+L23+L25+L26+L28+L29+L30+L32+L33+L34+L38+L39+L36</f>
        <v>21970</v>
      </c>
      <c r="M40" s="20">
        <f>N40+O40+P40+Q40</f>
        <v>655458.02</v>
      </c>
      <c r="N40" s="32">
        <f>N21+N22+N24+N23+N25+N26+N28+N29+N30+N32+N33+N34+N38+N39+N36</f>
        <v>23259.2</v>
      </c>
      <c r="O40" s="32">
        <f>O21+O22+O24+O23+O25+O26+O28+O29+O30+O32+O33+O34+O38+O39+O36</f>
        <v>345499.81999999995</v>
      </c>
      <c r="P40" s="32">
        <f>P21+P22+P24+P23+P25+P26+P28+P29+P30+P32+P33+P34+P38+P39+P36</f>
        <v>265041</v>
      </c>
      <c r="Q40" s="32">
        <f>Q21+Q22+Q24+Q23+Q25+Q26+Q28+Q29+Q30+Q32+Q33+Q34+Q38+Q39+Q36</f>
        <v>21658</v>
      </c>
      <c r="R40" s="42"/>
      <c r="S40" s="45">
        <f t="shared" si="0"/>
        <v>99.87280037629301</v>
      </c>
    </row>
    <row r="41" spans="1:19" s="11" customFormat="1" ht="18.75">
      <c r="A41" s="65" t="s">
        <v>57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  <c r="R41" s="42"/>
      <c r="S41" s="45" t="e">
        <f t="shared" si="0"/>
        <v>#DIV/0!</v>
      </c>
    </row>
    <row r="42" spans="1:19" s="11" customFormat="1" ht="18.75">
      <c r="A42" s="49" t="s">
        <v>58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42"/>
      <c r="S42" s="45" t="e">
        <f t="shared" si="0"/>
        <v>#DIV/0!</v>
      </c>
    </row>
    <row r="43" spans="1:19" s="11" customFormat="1" ht="133.5" customHeight="1">
      <c r="A43" s="33" t="s">
        <v>31</v>
      </c>
      <c r="B43" s="34" t="s">
        <v>59</v>
      </c>
      <c r="C43" s="25">
        <f>D43+E43+F43+G43</f>
        <v>489212.3</v>
      </c>
      <c r="D43" s="19">
        <v>0</v>
      </c>
      <c r="E43" s="19">
        <v>150</v>
      </c>
      <c r="F43" s="19">
        <v>469203.1</v>
      </c>
      <c r="G43" s="19">
        <v>19859.2</v>
      </c>
      <c r="H43" s="25">
        <f>I43+J43+K43+L43</f>
        <v>166352.7</v>
      </c>
      <c r="I43" s="19">
        <v>0</v>
      </c>
      <c r="J43" s="19">
        <v>150</v>
      </c>
      <c r="K43" s="19">
        <v>158811.5</v>
      </c>
      <c r="L43" s="19">
        <v>7391.2</v>
      </c>
      <c r="M43" s="20">
        <f>N43+O43+P43+Q43</f>
        <v>165408.80000000002</v>
      </c>
      <c r="N43" s="21">
        <v>0</v>
      </c>
      <c r="O43" s="21">
        <v>150</v>
      </c>
      <c r="P43" s="21">
        <f>171318-P45-P47-P48-P50-P51</f>
        <v>157919.80000000002</v>
      </c>
      <c r="Q43" s="21">
        <f>2920.9+4418.1</f>
        <v>7339</v>
      </c>
      <c r="R43" s="41" t="s">
        <v>96</v>
      </c>
      <c r="S43" s="45">
        <f t="shared" si="0"/>
        <v>99.43259111514271</v>
      </c>
    </row>
    <row r="44" spans="1:19" s="11" customFormat="1" ht="18.75">
      <c r="A44" s="49" t="s">
        <v>60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42"/>
      <c r="S44" s="45" t="e">
        <f t="shared" si="0"/>
        <v>#DIV/0!</v>
      </c>
    </row>
    <row r="45" spans="1:19" s="11" customFormat="1" ht="129" customHeight="1">
      <c r="A45" s="33" t="s">
        <v>33</v>
      </c>
      <c r="B45" s="35" t="s">
        <v>61</v>
      </c>
      <c r="C45" s="25">
        <f>D45+E45+F45+G45</f>
        <v>9638.7</v>
      </c>
      <c r="D45" s="19">
        <v>0</v>
      </c>
      <c r="E45" s="19">
        <v>0</v>
      </c>
      <c r="F45" s="19">
        <v>9638.7</v>
      </c>
      <c r="G45" s="19">
        <v>0</v>
      </c>
      <c r="H45" s="25">
        <f>I45+J45+K45+L45</f>
        <v>4217.3</v>
      </c>
      <c r="I45" s="19">
        <v>0</v>
      </c>
      <c r="J45" s="19">
        <v>0</v>
      </c>
      <c r="K45" s="19">
        <v>4217.3</v>
      </c>
      <c r="L45" s="19">
        <v>0</v>
      </c>
      <c r="M45" s="20">
        <f>N45+O45+P45+Q45</f>
        <v>4217.3</v>
      </c>
      <c r="N45" s="21">
        <v>0</v>
      </c>
      <c r="O45" s="21">
        <v>0</v>
      </c>
      <c r="P45" s="21">
        <v>4217.3</v>
      </c>
      <c r="Q45" s="21">
        <v>0</v>
      </c>
      <c r="R45" s="41"/>
      <c r="S45" s="45">
        <f t="shared" si="0"/>
        <v>100</v>
      </c>
    </row>
    <row r="46" spans="1:19" s="11" customFormat="1" ht="18.75">
      <c r="A46" s="49" t="s">
        <v>50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42"/>
      <c r="S46" s="45" t="e">
        <f t="shared" si="0"/>
        <v>#DIV/0!</v>
      </c>
    </row>
    <row r="47" spans="1:19" s="11" customFormat="1" ht="65.25" customHeight="1">
      <c r="A47" s="33" t="s">
        <v>51</v>
      </c>
      <c r="B47" s="35" t="s">
        <v>10</v>
      </c>
      <c r="C47" s="25">
        <f>D47+E47+F47+G47</f>
        <v>1709.9</v>
      </c>
      <c r="D47" s="19">
        <v>0</v>
      </c>
      <c r="E47" s="19">
        <v>0</v>
      </c>
      <c r="F47" s="19">
        <v>1709.9</v>
      </c>
      <c r="G47" s="19">
        <v>0</v>
      </c>
      <c r="H47" s="25">
        <f>I47+J47+K47+L47</f>
        <v>570.1</v>
      </c>
      <c r="I47" s="19">
        <v>0</v>
      </c>
      <c r="J47" s="19">
        <v>0</v>
      </c>
      <c r="K47" s="19">
        <v>570.1</v>
      </c>
      <c r="L47" s="19">
        <v>0</v>
      </c>
      <c r="M47" s="20">
        <f>N47+O47+P47+Q47</f>
        <v>570</v>
      </c>
      <c r="N47" s="21">
        <v>0</v>
      </c>
      <c r="O47" s="21">
        <v>0</v>
      </c>
      <c r="P47" s="21">
        <v>570</v>
      </c>
      <c r="Q47" s="21">
        <v>0</v>
      </c>
      <c r="R47" s="41"/>
      <c r="S47" s="45">
        <f t="shared" si="0"/>
        <v>99.98245921768111</v>
      </c>
    </row>
    <row r="48" spans="1:19" s="11" customFormat="1" ht="110.25">
      <c r="A48" s="33" t="s">
        <v>52</v>
      </c>
      <c r="B48" s="35" t="s">
        <v>18</v>
      </c>
      <c r="C48" s="25">
        <f>D48+E48+F48+G48</f>
        <v>184</v>
      </c>
      <c r="D48" s="19">
        <v>0</v>
      </c>
      <c r="E48" s="19">
        <v>0</v>
      </c>
      <c r="F48" s="19">
        <v>184</v>
      </c>
      <c r="G48" s="19">
        <v>0</v>
      </c>
      <c r="H48" s="25">
        <f>I48+J48+K48+L48</f>
        <v>29.6</v>
      </c>
      <c r="I48" s="19">
        <v>0</v>
      </c>
      <c r="J48" s="19">
        <v>0</v>
      </c>
      <c r="K48" s="19">
        <v>29.6</v>
      </c>
      <c r="L48" s="19">
        <v>0</v>
      </c>
      <c r="M48" s="20">
        <f>N48+O48+P48+Q48</f>
        <v>29.6</v>
      </c>
      <c r="N48" s="21">
        <v>0</v>
      </c>
      <c r="O48" s="21">
        <v>0</v>
      </c>
      <c r="P48" s="21">
        <v>29.6</v>
      </c>
      <c r="Q48" s="21">
        <v>0</v>
      </c>
      <c r="R48" s="42"/>
      <c r="S48" s="45">
        <f t="shared" si="0"/>
        <v>100</v>
      </c>
    </row>
    <row r="49" spans="1:19" s="11" customFormat="1" ht="18.75">
      <c r="A49" s="49" t="s">
        <v>54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42"/>
      <c r="S49" s="45" t="e">
        <f t="shared" si="0"/>
        <v>#DIV/0!</v>
      </c>
    </row>
    <row r="50" spans="1:19" s="11" customFormat="1" ht="88.5" customHeight="1">
      <c r="A50" s="33" t="s">
        <v>55</v>
      </c>
      <c r="B50" s="27" t="s">
        <v>62</v>
      </c>
      <c r="C50" s="25">
        <f>D50+E50+F50+G50</f>
        <v>7989</v>
      </c>
      <c r="D50" s="19">
        <v>0</v>
      </c>
      <c r="E50" s="19">
        <v>0</v>
      </c>
      <c r="F50" s="19">
        <v>7989</v>
      </c>
      <c r="G50" s="19">
        <v>0</v>
      </c>
      <c r="H50" s="25">
        <f>I50+J50+K50+L50</f>
        <v>7989</v>
      </c>
      <c r="I50" s="19">
        <v>0</v>
      </c>
      <c r="J50" s="19">
        <v>0</v>
      </c>
      <c r="K50" s="19">
        <v>7989</v>
      </c>
      <c r="L50" s="19">
        <v>0</v>
      </c>
      <c r="M50" s="20">
        <f>N50+O50+P50+Q50</f>
        <v>7988.9</v>
      </c>
      <c r="N50" s="21">
        <v>0</v>
      </c>
      <c r="O50" s="21">
        <v>0</v>
      </c>
      <c r="P50" s="21">
        <v>7988.9</v>
      </c>
      <c r="Q50" s="21">
        <v>0</v>
      </c>
      <c r="R50" s="41"/>
      <c r="S50" s="45">
        <f t="shared" si="0"/>
        <v>99.99874827888347</v>
      </c>
    </row>
    <row r="51" spans="1:19" s="11" customFormat="1" ht="64.5" customHeight="1">
      <c r="A51" s="33" t="s">
        <v>56</v>
      </c>
      <c r="B51" s="28" t="s">
        <v>26</v>
      </c>
      <c r="C51" s="25">
        <f>D51+E51+F51+G51</f>
        <v>1299.6</v>
      </c>
      <c r="D51" s="19">
        <v>0</v>
      </c>
      <c r="E51" s="19">
        <v>0</v>
      </c>
      <c r="F51" s="19">
        <v>1299.6</v>
      </c>
      <c r="G51" s="19">
        <v>0</v>
      </c>
      <c r="H51" s="25">
        <f>I51+J51+K51+L51</f>
        <v>592.4</v>
      </c>
      <c r="I51" s="19">
        <v>0</v>
      </c>
      <c r="J51" s="19">
        <v>0</v>
      </c>
      <c r="K51" s="19">
        <v>592.4</v>
      </c>
      <c r="L51" s="19">
        <v>0</v>
      </c>
      <c r="M51" s="20">
        <f>N51+O51+P51+Q51</f>
        <v>592.4</v>
      </c>
      <c r="N51" s="21">
        <v>0</v>
      </c>
      <c r="O51" s="21">
        <v>0</v>
      </c>
      <c r="P51" s="21">
        <v>592.4</v>
      </c>
      <c r="Q51" s="21">
        <v>0</v>
      </c>
      <c r="R51" s="41"/>
      <c r="S51" s="45">
        <f t="shared" si="0"/>
        <v>100</v>
      </c>
    </row>
    <row r="52" spans="1:19" s="11" customFormat="1" ht="18.75" customHeight="1">
      <c r="A52" s="29"/>
      <c r="B52" s="30" t="s">
        <v>35</v>
      </c>
      <c r="C52" s="25">
        <f>D52+E52+F52+G52</f>
        <v>510033.5</v>
      </c>
      <c r="D52" s="31">
        <f>D43+D45+D47+D48+D50+D51</f>
        <v>0</v>
      </c>
      <c r="E52" s="31">
        <f>E43+E45+E47+E48+E50+E51</f>
        <v>150</v>
      </c>
      <c r="F52" s="31">
        <f>F43+F45+F47+F48+F50+F51</f>
        <v>490024.3</v>
      </c>
      <c r="G52" s="31">
        <f>G43+G45+G47+G48+G50+G51</f>
        <v>19859.2</v>
      </c>
      <c r="H52" s="25">
        <f>I52+J52+K52+L52</f>
        <v>179751.1</v>
      </c>
      <c r="I52" s="31">
        <f>I43+I45+I47+I48+I50+I51</f>
        <v>0</v>
      </c>
      <c r="J52" s="31">
        <f>J43+J45+J47+J48+J50+J51</f>
        <v>150</v>
      </c>
      <c r="K52" s="31">
        <f>K43+K45+K47+K48+K50+K51</f>
        <v>172209.9</v>
      </c>
      <c r="L52" s="31">
        <f>L43+L45+L47+L48+L50+L51</f>
        <v>7391.2</v>
      </c>
      <c r="M52" s="20">
        <f>N52+O52+P52+Q52</f>
        <v>178807</v>
      </c>
      <c r="N52" s="32">
        <f>N43+N45+N47+N48+N50+N51</f>
        <v>0</v>
      </c>
      <c r="O52" s="32">
        <f>O43+O45+O47+O48+O50+O51</f>
        <v>150</v>
      </c>
      <c r="P52" s="32">
        <f>P43+P45+P47+P48+P50+P51</f>
        <v>171318</v>
      </c>
      <c r="Q52" s="32">
        <f>Q43+Q45+Q47+Q48+Q50+Q51</f>
        <v>7339</v>
      </c>
      <c r="R52" s="42"/>
      <c r="S52" s="45">
        <f t="shared" si="0"/>
        <v>99.47477372878386</v>
      </c>
    </row>
    <row r="53" spans="1:19" s="11" customFormat="1" ht="18.75">
      <c r="A53" s="65" t="s">
        <v>64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  <c r="R53" s="42"/>
      <c r="S53" s="45" t="e">
        <f t="shared" si="0"/>
        <v>#DIV/0!</v>
      </c>
    </row>
    <row r="54" spans="1:19" s="11" customFormat="1" ht="18.75">
      <c r="A54" s="49" t="s">
        <v>65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42"/>
      <c r="S54" s="45" t="e">
        <f t="shared" si="0"/>
        <v>#DIV/0!</v>
      </c>
    </row>
    <row r="55" spans="1:19" s="11" customFormat="1" ht="141.75">
      <c r="A55" s="33" t="s">
        <v>31</v>
      </c>
      <c r="B55" s="28" t="s">
        <v>11</v>
      </c>
      <c r="C55" s="25">
        <f aca="true" t="shared" si="4" ref="C55:C60">D55+E55+F55+G55</f>
        <v>4539.1</v>
      </c>
      <c r="D55" s="19">
        <v>0</v>
      </c>
      <c r="E55" s="19">
        <v>4539.1</v>
      </c>
      <c r="F55" s="19">
        <v>0</v>
      </c>
      <c r="G55" s="19">
        <v>0</v>
      </c>
      <c r="H55" s="25">
        <f aca="true" t="shared" si="5" ref="H55:H62">I55+J55+K55+L55</f>
        <v>1427.1</v>
      </c>
      <c r="I55" s="19">
        <v>0</v>
      </c>
      <c r="J55" s="19">
        <v>1427.1</v>
      </c>
      <c r="K55" s="19">
        <v>0</v>
      </c>
      <c r="L55" s="19">
        <v>0</v>
      </c>
      <c r="M55" s="20">
        <f aca="true" t="shared" si="6" ref="M55:M60">N55+O55+P55+Q55</f>
        <v>1387.53</v>
      </c>
      <c r="N55" s="21">
        <v>0</v>
      </c>
      <c r="O55" s="21">
        <v>1387.53</v>
      </c>
      <c r="P55" s="21">
        <v>0</v>
      </c>
      <c r="Q55" s="21">
        <v>0</v>
      </c>
      <c r="R55" s="41" t="s">
        <v>94</v>
      </c>
      <c r="S55" s="45">
        <f t="shared" si="0"/>
        <v>97.22724406138323</v>
      </c>
    </row>
    <row r="56" spans="1:19" s="11" customFormat="1" ht="126">
      <c r="A56" s="26" t="s">
        <v>32</v>
      </c>
      <c r="B56" s="28" t="s">
        <v>20</v>
      </c>
      <c r="C56" s="25">
        <f t="shared" si="4"/>
        <v>49410.3</v>
      </c>
      <c r="D56" s="19">
        <v>0</v>
      </c>
      <c r="E56" s="19">
        <v>49395.3</v>
      </c>
      <c r="F56" s="19">
        <v>15</v>
      </c>
      <c r="G56" s="19">
        <v>0</v>
      </c>
      <c r="H56" s="25">
        <f t="shared" si="5"/>
        <v>15118.9</v>
      </c>
      <c r="I56" s="19">
        <v>0</v>
      </c>
      <c r="J56" s="19">
        <v>15103.9</v>
      </c>
      <c r="K56" s="19">
        <v>15</v>
      </c>
      <c r="L56" s="19">
        <v>0</v>
      </c>
      <c r="M56" s="20">
        <f t="shared" si="6"/>
        <v>15118.86</v>
      </c>
      <c r="N56" s="21">
        <v>0</v>
      </c>
      <c r="O56" s="21">
        <v>15103.86</v>
      </c>
      <c r="P56" s="21">
        <v>15</v>
      </c>
      <c r="Q56" s="21">
        <v>0</v>
      </c>
      <c r="R56" s="41"/>
      <c r="S56" s="45">
        <f t="shared" si="0"/>
        <v>99.99973543048768</v>
      </c>
    </row>
    <row r="57" spans="1:19" s="11" customFormat="1" ht="270.75" customHeight="1">
      <c r="A57" s="26" t="s">
        <v>40</v>
      </c>
      <c r="B57" s="28" t="s">
        <v>12</v>
      </c>
      <c r="C57" s="25">
        <f t="shared" si="4"/>
        <v>633.6</v>
      </c>
      <c r="D57" s="19">
        <v>0</v>
      </c>
      <c r="E57" s="19">
        <v>633.6</v>
      </c>
      <c r="F57" s="19">
        <v>0</v>
      </c>
      <c r="G57" s="19">
        <v>0</v>
      </c>
      <c r="H57" s="25">
        <f t="shared" si="5"/>
        <v>216</v>
      </c>
      <c r="I57" s="19">
        <v>0</v>
      </c>
      <c r="J57" s="19">
        <v>216</v>
      </c>
      <c r="K57" s="19">
        <v>0</v>
      </c>
      <c r="L57" s="19">
        <v>0</v>
      </c>
      <c r="M57" s="20">
        <f t="shared" si="6"/>
        <v>215.1</v>
      </c>
      <c r="N57" s="21">
        <v>0</v>
      </c>
      <c r="O57" s="21">
        <v>215.1</v>
      </c>
      <c r="P57" s="21">
        <v>0</v>
      </c>
      <c r="Q57" s="21">
        <v>0</v>
      </c>
      <c r="R57" s="41"/>
      <c r="S57" s="45">
        <f t="shared" si="0"/>
        <v>99.58333333333333</v>
      </c>
    </row>
    <row r="58" spans="1:19" s="11" customFormat="1" ht="105.75" customHeight="1">
      <c r="A58" s="33" t="s">
        <v>42</v>
      </c>
      <c r="B58" s="28" t="s">
        <v>21</v>
      </c>
      <c r="C58" s="25">
        <f t="shared" si="4"/>
        <v>1590</v>
      </c>
      <c r="D58" s="19">
        <v>1590</v>
      </c>
      <c r="E58" s="19">
        <v>0</v>
      </c>
      <c r="F58" s="19">
        <v>0</v>
      </c>
      <c r="G58" s="19">
        <v>0</v>
      </c>
      <c r="H58" s="25">
        <f>I58+J58+K58+L58</f>
        <v>571.1</v>
      </c>
      <c r="I58" s="19">
        <v>571.1</v>
      </c>
      <c r="J58" s="19">
        <v>0</v>
      </c>
      <c r="K58" s="19">
        <v>0</v>
      </c>
      <c r="L58" s="19">
        <v>0</v>
      </c>
      <c r="M58" s="20">
        <f t="shared" si="6"/>
        <v>571.07</v>
      </c>
      <c r="N58" s="21">
        <v>571.07</v>
      </c>
      <c r="O58" s="21">
        <v>0</v>
      </c>
      <c r="P58" s="21">
        <v>0</v>
      </c>
      <c r="Q58" s="21">
        <v>0</v>
      </c>
      <c r="R58" s="41"/>
      <c r="S58" s="45">
        <f t="shared" si="0"/>
        <v>99.99474697951322</v>
      </c>
    </row>
    <row r="59" spans="1:19" s="11" customFormat="1" ht="100.5" customHeight="1">
      <c r="A59" s="33" t="s">
        <v>43</v>
      </c>
      <c r="B59" s="28" t="s">
        <v>66</v>
      </c>
      <c r="C59" s="25">
        <f t="shared" si="4"/>
        <v>1194.5</v>
      </c>
      <c r="D59" s="19">
        <v>0</v>
      </c>
      <c r="E59" s="19">
        <v>1194.5</v>
      </c>
      <c r="F59" s="19">
        <v>0</v>
      </c>
      <c r="G59" s="19">
        <v>0</v>
      </c>
      <c r="H59" s="25">
        <f>I59+J59+K59+L59</f>
        <v>550.7</v>
      </c>
      <c r="I59" s="19">
        <v>0</v>
      </c>
      <c r="J59" s="19">
        <v>550.7</v>
      </c>
      <c r="K59" s="19">
        <v>0</v>
      </c>
      <c r="L59" s="19">
        <v>0</v>
      </c>
      <c r="M59" s="20">
        <f t="shared" si="6"/>
        <v>543.96</v>
      </c>
      <c r="N59" s="21">
        <v>0</v>
      </c>
      <c r="O59" s="21">
        <v>543.96</v>
      </c>
      <c r="P59" s="21">
        <v>0</v>
      </c>
      <c r="Q59" s="21">
        <v>0</v>
      </c>
      <c r="R59" s="41" t="s">
        <v>97</v>
      </c>
      <c r="S59" s="45">
        <f t="shared" si="0"/>
        <v>98.77610314145632</v>
      </c>
    </row>
    <row r="60" spans="1:19" s="11" customFormat="1" ht="100.5" customHeight="1">
      <c r="A60" s="33" t="s">
        <v>75</v>
      </c>
      <c r="B60" s="28" t="s">
        <v>76</v>
      </c>
      <c r="C60" s="25">
        <f t="shared" si="4"/>
        <v>630</v>
      </c>
      <c r="D60" s="19">
        <v>0</v>
      </c>
      <c r="E60" s="19">
        <v>630</v>
      </c>
      <c r="F60" s="19">
        <v>0</v>
      </c>
      <c r="G60" s="19">
        <v>0</v>
      </c>
      <c r="H60" s="25">
        <f>I60+J60+K60+L60</f>
        <v>630</v>
      </c>
      <c r="I60" s="19">
        <v>0</v>
      </c>
      <c r="J60" s="19">
        <v>630</v>
      </c>
      <c r="K60" s="19">
        <v>0</v>
      </c>
      <c r="L60" s="19">
        <v>0</v>
      </c>
      <c r="M60" s="20">
        <f t="shared" si="6"/>
        <v>570</v>
      </c>
      <c r="N60" s="21">
        <v>0</v>
      </c>
      <c r="O60" s="21">
        <v>570</v>
      </c>
      <c r="P60" s="21">
        <v>0</v>
      </c>
      <c r="Q60" s="21">
        <v>0</v>
      </c>
      <c r="R60" s="42"/>
      <c r="S60" s="45">
        <f t="shared" si="0"/>
        <v>90.47619047619048</v>
      </c>
    </row>
    <row r="61" spans="1:19" s="11" customFormat="1" ht="44.25" customHeight="1">
      <c r="A61" s="73" t="s">
        <v>67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42"/>
      <c r="S61" s="45" t="e">
        <f t="shared" si="0"/>
        <v>#DIV/0!</v>
      </c>
    </row>
    <row r="62" spans="1:19" s="11" customFormat="1" ht="111" customHeight="1">
      <c r="A62" s="33" t="s">
        <v>33</v>
      </c>
      <c r="B62" s="27" t="s">
        <v>68</v>
      </c>
      <c r="C62" s="25">
        <f>D62+E62+F62+G62</f>
        <v>53325.3</v>
      </c>
      <c r="D62" s="19">
        <v>0</v>
      </c>
      <c r="E62" s="19">
        <v>0</v>
      </c>
      <c r="F62" s="19">
        <v>53125.3</v>
      </c>
      <c r="G62" s="19">
        <v>200</v>
      </c>
      <c r="H62" s="25">
        <f t="shared" si="5"/>
        <v>18984</v>
      </c>
      <c r="I62" s="19">
        <v>0</v>
      </c>
      <c r="J62" s="19">
        <v>0</v>
      </c>
      <c r="K62" s="19">
        <v>18784</v>
      </c>
      <c r="L62" s="19">
        <v>200</v>
      </c>
      <c r="M62" s="20">
        <f>N62+O62+P62+Q62</f>
        <v>18882.399999999998</v>
      </c>
      <c r="N62" s="21">
        <v>0</v>
      </c>
      <c r="O62" s="21">
        <v>0</v>
      </c>
      <c r="P62" s="21">
        <v>18754.1</v>
      </c>
      <c r="Q62" s="21">
        <v>128.3</v>
      </c>
      <c r="R62" s="41" t="s">
        <v>98</v>
      </c>
      <c r="S62" s="45">
        <f t="shared" si="0"/>
        <v>99.46481247366202</v>
      </c>
    </row>
    <row r="63" spans="1:19" s="11" customFormat="1" ht="18.75" customHeight="1">
      <c r="A63" s="29"/>
      <c r="B63" s="30" t="s">
        <v>35</v>
      </c>
      <c r="C63" s="25">
        <f>D63+E63+F63+G63</f>
        <v>111322.8</v>
      </c>
      <c r="D63" s="31">
        <f>D55+D56+D57+D58+D62+D59+D60</f>
        <v>1590</v>
      </c>
      <c r="E63" s="31">
        <f>E55+E56+E57+E58+E62+E59+E60</f>
        <v>56392.5</v>
      </c>
      <c r="F63" s="31">
        <f>F55+F56+F57+F58+F62+F59+F60</f>
        <v>53140.3</v>
      </c>
      <c r="G63" s="31">
        <f>G55+G56+G57+G58+G62+G59+G60</f>
        <v>200</v>
      </c>
      <c r="H63" s="25">
        <f>I63+J63+K63+L63</f>
        <v>37497.8</v>
      </c>
      <c r="I63" s="31">
        <f aca="true" t="shared" si="7" ref="I63:Q63">I55+I56+I57+I58+I62+I59+I60</f>
        <v>571.1</v>
      </c>
      <c r="J63" s="31">
        <f t="shared" si="7"/>
        <v>17927.7</v>
      </c>
      <c r="K63" s="31">
        <f t="shared" si="7"/>
        <v>18799</v>
      </c>
      <c r="L63" s="31">
        <f t="shared" si="7"/>
        <v>200</v>
      </c>
      <c r="M63" s="20">
        <f>N63+O63+P63+Q63</f>
        <v>37288.92</v>
      </c>
      <c r="N63" s="32">
        <f>N55+N56+N57+N58+N62+N59+N60</f>
        <v>571.07</v>
      </c>
      <c r="O63" s="32">
        <f>O55+O56+O57+O58+O62+O59+O60</f>
        <v>17820.449999999997</v>
      </c>
      <c r="P63" s="32">
        <f>P55+P56+P57+P58+P62+P59+P60</f>
        <v>18769.1</v>
      </c>
      <c r="Q63" s="32">
        <f t="shared" si="7"/>
        <v>128.3</v>
      </c>
      <c r="R63" s="42"/>
      <c r="S63" s="45">
        <f t="shared" si="0"/>
        <v>99.44295398663388</v>
      </c>
    </row>
    <row r="64" spans="1:19" s="11" customFormat="1" ht="39.75" customHeight="1">
      <c r="A64" s="29"/>
      <c r="B64" s="36" t="s">
        <v>84</v>
      </c>
      <c r="C64" s="37">
        <f>D64+E64+F64+G64</f>
        <v>3836061.7720000003</v>
      </c>
      <c r="D64" s="37">
        <f>D18+D40+D52+D63</f>
        <v>25166.1</v>
      </c>
      <c r="E64" s="37">
        <f>E18+E40+E52+E63</f>
        <v>1174574.022</v>
      </c>
      <c r="F64" s="37">
        <f>F18+F40+F52+F63</f>
        <v>2424395.05</v>
      </c>
      <c r="G64" s="37">
        <f>G18+G40+G52+G63</f>
        <v>211926.6</v>
      </c>
      <c r="H64" s="37">
        <f>I64+J64+K64+L64</f>
        <v>1400187.772</v>
      </c>
      <c r="I64" s="31">
        <f>I18+I40+I52+I63</f>
        <v>24147.199999999997</v>
      </c>
      <c r="J64" s="31">
        <f>J18+J40+J52+J63</f>
        <v>383991.32200000004</v>
      </c>
      <c r="K64" s="31">
        <f>K18+K40+K52+K63</f>
        <v>921638.05</v>
      </c>
      <c r="L64" s="31">
        <f>L18+L40+L52+L63</f>
        <v>70411.2</v>
      </c>
      <c r="M64" s="20">
        <f>N64+O64+P64+Q64</f>
        <v>1394619.1599999997</v>
      </c>
      <c r="N64" s="32">
        <f>N18+N40+N52+N63</f>
        <v>23830.27</v>
      </c>
      <c r="O64" s="32">
        <f>O18+O40+O52+O63</f>
        <v>383867.47</v>
      </c>
      <c r="P64" s="32">
        <f>P18+P40+P52+P63</f>
        <v>918151.5199999999</v>
      </c>
      <c r="Q64" s="32">
        <f>Q18+Q40+Q52+Q63</f>
        <v>68769.90000000001</v>
      </c>
      <c r="R64" s="42"/>
      <c r="S64" s="45">
        <f t="shared" si="0"/>
        <v>99.6022953412851</v>
      </c>
    </row>
    <row r="65" spans="1:19" s="18" customFormat="1" ht="39" customHeight="1">
      <c r="A65" s="38"/>
      <c r="B65" s="39" t="s">
        <v>85</v>
      </c>
      <c r="C65" s="25">
        <f>D65+E65+F65+G65</f>
        <v>1262411.6</v>
      </c>
      <c r="D65" s="25">
        <v>15833.1</v>
      </c>
      <c r="E65" s="25">
        <v>297581.4</v>
      </c>
      <c r="F65" s="25">
        <v>884565</v>
      </c>
      <c r="G65" s="25">
        <v>64432.1</v>
      </c>
      <c r="H65" s="25">
        <v>0</v>
      </c>
      <c r="I65" s="19">
        <v>0</v>
      </c>
      <c r="J65" s="19">
        <v>0</v>
      </c>
      <c r="K65" s="19">
        <v>0</v>
      </c>
      <c r="L65" s="19">
        <v>0</v>
      </c>
      <c r="M65" s="20">
        <v>0</v>
      </c>
      <c r="N65" s="21">
        <v>0</v>
      </c>
      <c r="O65" s="21">
        <v>0</v>
      </c>
      <c r="P65" s="21">
        <v>0</v>
      </c>
      <c r="Q65" s="21">
        <v>0</v>
      </c>
      <c r="R65" s="43"/>
      <c r="S65" s="45" t="e">
        <f t="shared" si="0"/>
        <v>#DIV/0!</v>
      </c>
    </row>
    <row r="66" spans="1:19" s="11" customFormat="1" ht="29.25" customHeight="1">
      <c r="A66" s="40"/>
      <c r="B66" s="39" t="s">
        <v>86</v>
      </c>
      <c r="C66" s="25">
        <f>C64+C65</f>
        <v>5098473.372</v>
      </c>
      <c r="D66" s="25">
        <f aca="true" t="shared" si="8" ref="D66:P66">D64+D65</f>
        <v>40999.2</v>
      </c>
      <c r="E66" s="25">
        <f t="shared" si="8"/>
        <v>1472155.4220000003</v>
      </c>
      <c r="F66" s="25">
        <f t="shared" si="8"/>
        <v>3308960.05</v>
      </c>
      <c r="G66" s="25">
        <f t="shared" si="8"/>
        <v>276358.7</v>
      </c>
      <c r="H66" s="25">
        <f t="shared" si="8"/>
        <v>1400187.772</v>
      </c>
      <c r="I66" s="25">
        <f t="shared" si="8"/>
        <v>24147.199999999997</v>
      </c>
      <c r="J66" s="25">
        <f t="shared" si="8"/>
        <v>383991.32200000004</v>
      </c>
      <c r="K66" s="25">
        <f t="shared" si="8"/>
        <v>921638.05</v>
      </c>
      <c r="L66" s="25">
        <f t="shared" si="8"/>
        <v>70411.2</v>
      </c>
      <c r="M66" s="20">
        <f t="shared" si="8"/>
        <v>1394619.1599999997</v>
      </c>
      <c r="N66" s="20">
        <f t="shared" si="8"/>
        <v>23830.27</v>
      </c>
      <c r="O66" s="20">
        <f t="shared" si="8"/>
        <v>383867.47</v>
      </c>
      <c r="P66" s="20">
        <f t="shared" si="8"/>
        <v>918151.5199999999</v>
      </c>
      <c r="Q66" s="20">
        <f>Q64+Q65</f>
        <v>68769.90000000001</v>
      </c>
      <c r="R66" s="43"/>
      <c r="S66" s="45">
        <f t="shared" si="0"/>
        <v>99.6022953412851</v>
      </c>
    </row>
    <row r="67" spans="1:19" s="11" customFormat="1" ht="19.5" customHeight="1">
      <c r="A67" s="1"/>
      <c r="B67" s="13"/>
      <c r="C67" s="2"/>
      <c r="D67" s="3"/>
      <c r="E67" s="3"/>
      <c r="F67" s="3"/>
      <c r="G67" s="3"/>
      <c r="H67" s="2"/>
      <c r="I67" s="3"/>
      <c r="J67" s="3"/>
      <c r="K67" s="3"/>
      <c r="L67" s="3"/>
      <c r="M67" s="2"/>
      <c r="N67" s="3"/>
      <c r="O67" s="3"/>
      <c r="P67" s="3"/>
      <c r="Q67" s="3"/>
      <c r="R67" s="15"/>
      <c r="S67" s="45"/>
    </row>
    <row r="68" spans="1:19" s="11" customFormat="1" ht="15.75">
      <c r="A68" s="4"/>
      <c r="B68" s="5" t="s">
        <v>24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6"/>
      <c r="N68" s="4"/>
      <c r="O68" s="4"/>
      <c r="P68" s="4"/>
      <c r="Q68" s="4"/>
      <c r="R68" s="15"/>
      <c r="S68" s="45"/>
    </row>
    <row r="69" spans="1:19" s="11" customFormat="1" ht="17.25" customHeight="1">
      <c r="A69" s="4"/>
      <c r="B69" s="5" t="s">
        <v>77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22"/>
      <c r="P69" s="4"/>
      <c r="Q69" s="4"/>
      <c r="R69" s="15"/>
      <c r="S69" s="45"/>
    </row>
    <row r="70" spans="1:19" s="11" customFormat="1" ht="18" customHeight="1">
      <c r="A70" s="4"/>
      <c r="B70" s="5" t="s">
        <v>25</v>
      </c>
      <c r="C70" s="5"/>
      <c r="D70" s="5"/>
      <c r="E70" s="5"/>
      <c r="F70" s="7"/>
      <c r="G70" s="7"/>
      <c r="H70" s="5"/>
      <c r="I70" s="5"/>
      <c r="J70" s="5"/>
      <c r="K70" s="17"/>
      <c r="L70" s="17"/>
      <c r="M70" s="5" t="s">
        <v>78</v>
      </c>
      <c r="N70" s="5"/>
      <c r="O70" s="4"/>
      <c r="P70" s="4"/>
      <c r="Q70" s="4"/>
      <c r="R70" s="15"/>
      <c r="S70" s="45"/>
    </row>
    <row r="71" spans="1:19" s="11" customFormat="1" ht="24" customHeight="1">
      <c r="A71" s="4"/>
      <c r="B71" s="5" t="s">
        <v>22</v>
      </c>
      <c r="C71" s="5"/>
      <c r="D71" s="5"/>
      <c r="E71" s="5"/>
      <c r="F71" s="7"/>
      <c r="G71" s="7"/>
      <c r="H71" s="5"/>
      <c r="I71" s="5"/>
      <c r="J71" s="5"/>
      <c r="K71" s="17"/>
      <c r="L71" s="17"/>
      <c r="M71" s="5" t="s">
        <v>23</v>
      </c>
      <c r="N71" s="5"/>
      <c r="O71" s="4"/>
      <c r="P71" s="4"/>
      <c r="Q71" s="4"/>
      <c r="R71" s="15"/>
      <c r="S71" s="45"/>
    </row>
    <row r="72" spans="1:19" s="11" customFormat="1" ht="15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15"/>
      <c r="S72" s="45"/>
    </row>
    <row r="73" spans="1:19" s="11" customFormat="1" ht="18" customHeight="1">
      <c r="A73" s="4"/>
      <c r="B73" s="5" t="s">
        <v>13</v>
      </c>
      <c r="C73" s="5"/>
      <c r="D73" s="5"/>
      <c r="E73" s="5"/>
      <c r="F73" s="7"/>
      <c r="G73" s="7"/>
      <c r="H73" s="5"/>
      <c r="I73" s="5"/>
      <c r="J73" s="5"/>
      <c r="K73" s="17"/>
      <c r="L73" s="17"/>
      <c r="M73" s="5" t="s">
        <v>14</v>
      </c>
      <c r="N73" s="5"/>
      <c r="O73" s="4"/>
      <c r="P73" s="4"/>
      <c r="Q73" s="4"/>
      <c r="R73" s="15"/>
      <c r="S73" s="45"/>
    </row>
    <row r="74" spans="18:19" s="11" customFormat="1" ht="63" customHeight="1">
      <c r="R74" s="15"/>
      <c r="S74" s="45"/>
    </row>
    <row r="75" spans="2:19" s="11" customFormat="1" ht="12.7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15"/>
      <c r="S75" s="45"/>
    </row>
    <row r="76" spans="2:19" s="11" customFormat="1" ht="12.7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15"/>
      <c r="S76" s="45"/>
    </row>
  </sheetData>
  <sheetProtection/>
  <mergeCells count="35">
    <mergeCell ref="B75:Q75"/>
    <mergeCell ref="A5:A7"/>
    <mergeCell ref="B5:B7"/>
    <mergeCell ref="A9:Q9"/>
    <mergeCell ref="A10:Q10"/>
    <mergeCell ref="A14:Q14"/>
    <mergeCell ref="A54:Q54"/>
    <mergeCell ref="A61:Q61"/>
    <mergeCell ref="A46:Q46"/>
    <mergeCell ref="I6:L6"/>
    <mergeCell ref="B76:Q76"/>
    <mergeCell ref="P1:Q1"/>
    <mergeCell ref="M5:Q5"/>
    <mergeCell ref="M6:M7"/>
    <mergeCell ref="N6:Q6"/>
    <mergeCell ref="A2:Q3"/>
    <mergeCell ref="A35:Q35"/>
    <mergeCell ref="A37:Q37"/>
    <mergeCell ref="A53:Q53"/>
    <mergeCell ref="A49:Q49"/>
    <mergeCell ref="A19:Q19"/>
    <mergeCell ref="A20:Q20"/>
    <mergeCell ref="A27:Q27"/>
    <mergeCell ref="A41:Q41"/>
    <mergeCell ref="A31:Q31"/>
    <mergeCell ref="H4:L4"/>
    <mergeCell ref="A42:Q42"/>
    <mergeCell ref="A44:Q44"/>
    <mergeCell ref="R5:R7"/>
    <mergeCell ref="C4:G4"/>
    <mergeCell ref="C5:G5"/>
    <mergeCell ref="C6:C7"/>
    <mergeCell ref="D6:G6"/>
    <mergeCell ref="H5:L5"/>
    <mergeCell ref="H6:H7"/>
  </mergeCells>
  <printOptions/>
  <pageMargins left="0.8661417322834646" right="0.1968503937007874" top="0.7874015748031497" bottom="0.1968503937007874" header="0.1968503937007874" footer="0.1968503937007874"/>
  <pageSetup horizontalDpi="600" verticalDpi="600" orientation="landscape" paperSize="9" scale="46" r:id="rId1"/>
  <rowBreaks count="5" manualBreakCount="5">
    <brk id="18" max="18" man="1"/>
    <brk id="28" max="18" man="1"/>
    <brk id="40" max="18" man="1"/>
    <brk id="52" max="18" man="1"/>
    <brk id="5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г.Волгодонска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Кучеренко</dc:creator>
  <cp:keywords/>
  <dc:description/>
  <cp:lastModifiedBy>Король</cp:lastModifiedBy>
  <cp:lastPrinted>2013-02-04T10:30:11Z</cp:lastPrinted>
  <dcterms:created xsi:type="dcterms:W3CDTF">2011-02-10T14:35:19Z</dcterms:created>
  <dcterms:modified xsi:type="dcterms:W3CDTF">2013-02-11T09:36:40Z</dcterms:modified>
  <cp:category/>
  <cp:version/>
  <cp:contentType/>
  <cp:contentStatus/>
</cp:coreProperties>
</file>